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INGER\Website Documents\"/>
    </mc:Choice>
  </mc:AlternateContent>
  <bookViews>
    <workbookView xWindow="0" yWindow="0" windowWidth="24000" windowHeight="14130"/>
  </bookViews>
  <sheets>
    <sheet name="Data Form" sheetId="1" r:id="rId1"/>
    <sheet name="Fringe Benefits" sheetId="2" r:id="rId2"/>
    <sheet name="Summary Data Part A" sheetId="3" r:id="rId3"/>
    <sheet name="Summary Data Part C" sheetId="4" r:id="rId4"/>
    <sheet name="Part A Format" sheetId="5" r:id="rId5"/>
    <sheet name=" Part B Format" sheetId="6" r:id="rId6"/>
    <sheet name="Part C Format" sheetId="7" r:id="rId7"/>
    <sheet name="Part D Format" sheetId="8" r:id="rId8"/>
    <sheet name="Part E Format" sheetId="9" r:id="rId9"/>
  </sheets>
  <definedNames>
    <definedName name="Funding">'Fringe Benefits'!$I$23:$I$24</definedName>
    <definedName name="General">'Fringe Benefits'!$E$23:$E$52</definedName>
    <definedName name="Object">'Fringe Benefits'!$G$23:$G$27</definedName>
    <definedName name="Purpose">'Fringe Benefits'!$H$23:$H$29</definedName>
  </definedNames>
  <calcPr calcId="162913"/>
</workbook>
</file>

<file path=xl/calcChain.xml><?xml version="1.0" encoding="utf-8"?>
<calcChain xmlns="http://schemas.openxmlformats.org/spreadsheetml/2006/main">
  <c r="J25" i="9" l="1"/>
  <c r="H25" i="9"/>
  <c r="F25" i="9"/>
  <c r="E25" i="9"/>
  <c r="D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H32" i="8"/>
  <c r="F32" i="8"/>
  <c r="M30" i="8"/>
  <c r="L30" i="8"/>
  <c r="K30" i="8"/>
  <c r="N30" i="8" s="1"/>
  <c r="J30" i="8"/>
  <c r="Y25" i="8"/>
  <c r="X25" i="8"/>
  <c r="W25" i="8"/>
  <c r="U25" i="8"/>
  <c r="T25" i="8"/>
  <c r="S25" i="8"/>
  <c r="R25" i="8"/>
  <c r="Q25" i="8"/>
  <c r="P25" i="8"/>
  <c r="O25" i="8"/>
  <c r="I25" i="8"/>
  <c r="I32" i="8" s="1"/>
  <c r="H25" i="8"/>
  <c r="G25" i="8"/>
  <c r="G32" i="8" s="1"/>
  <c r="F25" i="8"/>
  <c r="V24" i="8"/>
  <c r="J24" i="8"/>
  <c r="A24" i="8"/>
  <c r="V23" i="8"/>
  <c r="J23" i="8"/>
  <c r="A23" i="8"/>
  <c r="V22" i="8"/>
  <c r="J22" i="8"/>
  <c r="A22" i="8"/>
  <c r="V21" i="8"/>
  <c r="J21" i="8"/>
  <c r="A21" i="8"/>
  <c r="V20" i="8"/>
  <c r="J20" i="8"/>
  <c r="A20" i="8"/>
  <c r="V19" i="8"/>
  <c r="J19" i="8"/>
  <c r="A19" i="8"/>
  <c r="V18" i="8"/>
  <c r="J18" i="8"/>
  <c r="A18" i="8"/>
  <c r="V17" i="8"/>
  <c r="J17" i="8"/>
  <c r="A17" i="8"/>
  <c r="V16" i="8"/>
  <c r="J16" i="8"/>
  <c r="A16" i="8"/>
  <c r="V15" i="8"/>
  <c r="J15" i="8"/>
  <c r="A15" i="8"/>
  <c r="V14" i="8"/>
  <c r="J14" i="8"/>
  <c r="A14" i="8"/>
  <c r="V13" i="8"/>
  <c r="J13" i="8"/>
  <c r="A13" i="8"/>
  <c r="V12" i="8"/>
  <c r="J12" i="8"/>
  <c r="A12" i="8"/>
  <c r="V11" i="8"/>
  <c r="J11" i="8"/>
  <c r="A11" i="8"/>
  <c r="V10" i="8"/>
  <c r="J10" i="8"/>
  <c r="A10" i="8"/>
  <c r="V9" i="8"/>
  <c r="J9" i="8"/>
  <c r="A9" i="8"/>
  <c r="V8" i="8"/>
  <c r="J8" i="8"/>
  <c r="J25" i="8" s="1"/>
  <c r="J32" i="8" s="1"/>
  <c r="A8" i="8"/>
  <c r="C24" i="7"/>
  <c r="A24" i="7"/>
  <c r="C23" i="7"/>
  <c r="A23" i="7"/>
  <c r="C22" i="7"/>
  <c r="A22" i="7"/>
  <c r="C21" i="7"/>
  <c r="A21" i="7"/>
  <c r="C20" i="7"/>
  <c r="A20" i="7"/>
  <c r="C19" i="7"/>
  <c r="A19" i="7"/>
  <c r="C18" i="7"/>
  <c r="A18" i="7"/>
  <c r="C17" i="7"/>
  <c r="A17" i="7"/>
  <c r="C16" i="7"/>
  <c r="A16" i="7"/>
  <c r="C15" i="7"/>
  <c r="A15" i="7"/>
  <c r="C14" i="7"/>
  <c r="A14" i="7"/>
  <c r="C13" i="7"/>
  <c r="A13" i="7"/>
  <c r="C12" i="7"/>
  <c r="A12" i="7"/>
  <c r="C11" i="7"/>
  <c r="A11" i="7"/>
  <c r="C10" i="7"/>
  <c r="A10" i="7"/>
  <c r="C9" i="7"/>
  <c r="A9" i="7"/>
  <c r="C8" i="7"/>
  <c r="A8" i="7"/>
  <c r="V25" i="6"/>
  <c r="U25" i="6"/>
  <c r="T25" i="6"/>
  <c r="S25" i="6"/>
  <c r="R25" i="6"/>
  <c r="Q25" i="6"/>
  <c r="P25" i="6"/>
  <c r="O25" i="6"/>
  <c r="N25" i="6"/>
  <c r="M25" i="6"/>
  <c r="L25" i="6"/>
  <c r="K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C93" i="5"/>
  <c r="E82" i="5"/>
  <c r="D82" i="5"/>
  <c r="C82" i="5" s="1"/>
  <c r="F77" i="5"/>
  <c r="F76" i="5"/>
  <c r="F75" i="5"/>
  <c r="F74" i="5"/>
  <c r="F73" i="5"/>
  <c r="F72" i="5"/>
  <c r="F65" i="5"/>
  <c r="F64" i="5"/>
  <c r="F63" i="5"/>
  <c r="F67" i="5" s="1"/>
  <c r="F62" i="5"/>
  <c r="C53" i="5"/>
  <c r="C52" i="5"/>
  <c r="C54" i="5" s="1"/>
  <c r="C51" i="5"/>
  <c r="F44" i="5"/>
  <c r="F43" i="5"/>
  <c r="F42" i="5"/>
  <c r="F41" i="5"/>
  <c r="F40" i="5"/>
  <c r="F39" i="5"/>
  <c r="F38" i="5"/>
  <c r="F37" i="5"/>
  <c r="F36" i="5"/>
  <c r="J35" i="8" s="1"/>
  <c r="F35" i="5"/>
  <c r="F34" i="5"/>
  <c r="F33" i="5"/>
  <c r="V23" i="4"/>
  <c r="I23" i="4"/>
  <c r="W21" i="4"/>
  <c r="V21" i="4"/>
  <c r="U21" i="4"/>
  <c r="T21" i="4"/>
  <c r="S21" i="4"/>
  <c r="R21" i="4"/>
  <c r="Q21" i="4"/>
  <c r="P21" i="4"/>
  <c r="O21" i="4"/>
  <c r="N21" i="4"/>
  <c r="N23" i="4" s="1"/>
  <c r="M21" i="4"/>
  <c r="M23" i="4" s="1"/>
  <c r="L21" i="4"/>
  <c r="K21" i="4"/>
  <c r="J21" i="4"/>
  <c r="I21" i="4"/>
  <c r="H21" i="4"/>
  <c r="H23" i="4" s="1"/>
  <c r="G21" i="4"/>
  <c r="D21" i="4"/>
  <c r="D23" i="4" s="1"/>
  <c r="W7" i="4"/>
  <c r="H24" i="7" s="1"/>
  <c r="V7" i="4"/>
  <c r="H23" i="7" s="1"/>
  <c r="U7" i="4"/>
  <c r="H22" i="7" s="1"/>
  <c r="T7" i="4"/>
  <c r="H21" i="7" s="1"/>
  <c r="S7" i="4"/>
  <c r="H20" i="7" s="1"/>
  <c r="R7" i="4"/>
  <c r="H19" i="7" s="1"/>
  <c r="Q7" i="4"/>
  <c r="H18" i="7" s="1"/>
  <c r="P7" i="4"/>
  <c r="H17" i="7" s="1"/>
  <c r="O7" i="4"/>
  <c r="H16" i="7" s="1"/>
  <c r="N7" i="4"/>
  <c r="H15" i="7" s="1"/>
  <c r="M7" i="4"/>
  <c r="H14" i="7" s="1"/>
  <c r="L7" i="4"/>
  <c r="H13" i="7" s="1"/>
  <c r="K7" i="4"/>
  <c r="H12" i="7" s="1"/>
  <c r="J7" i="4"/>
  <c r="H11" i="7" s="1"/>
  <c r="I7" i="4"/>
  <c r="H10" i="7" s="1"/>
  <c r="H7" i="4"/>
  <c r="H9" i="7" s="1"/>
  <c r="D7" i="4"/>
  <c r="W6" i="4"/>
  <c r="G24" i="7" s="1"/>
  <c r="V6" i="4"/>
  <c r="G23" i="7" s="1"/>
  <c r="U6" i="4"/>
  <c r="G22" i="7" s="1"/>
  <c r="T6" i="4"/>
  <c r="G21" i="7" s="1"/>
  <c r="S6" i="4"/>
  <c r="G20" i="7" s="1"/>
  <c r="R6" i="4"/>
  <c r="G19" i="7" s="1"/>
  <c r="Q6" i="4"/>
  <c r="G18" i="7" s="1"/>
  <c r="P6" i="4"/>
  <c r="G17" i="7" s="1"/>
  <c r="O6" i="4"/>
  <c r="G16" i="7" s="1"/>
  <c r="N6" i="4"/>
  <c r="G15" i="7" s="1"/>
  <c r="M6" i="4"/>
  <c r="G14" i="7" s="1"/>
  <c r="L6" i="4"/>
  <c r="G13" i="7" s="1"/>
  <c r="K6" i="4"/>
  <c r="G12" i="7" s="1"/>
  <c r="J6" i="4"/>
  <c r="G11" i="7" s="1"/>
  <c r="I6" i="4"/>
  <c r="G10" i="7" s="1"/>
  <c r="H6" i="4"/>
  <c r="G9" i="7" s="1"/>
  <c r="D6" i="4"/>
  <c r="W4" i="4"/>
  <c r="E24" i="7" s="1"/>
  <c r="V4" i="4"/>
  <c r="E23" i="7" s="1"/>
  <c r="U4" i="4"/>
  <c r="E22" i="7" s="1"/>
  <c r="T4" i="4"/>
  <c r="E21" i="7" s="1"/>
  <c r="S4" i="4"/>
  <c r="E20" i="7" s="1"/>
  <c r="R4" i="4"/>
  <c r="E19" i="7" s="1"/>
  <c r="Q4" i="4"/>
  <c r="E18" i="7" s="1"/>
  <c r="P4" i="4"/>
  <c r="E17" i="7" s="1"/>
  <c r="O4" i="4"/>
  <c r="E16" i="7" s="1"/>
  <c r="N4" i="4"/>
  <c r="E15" i="7" s="1"/>
  <c r="M4" i="4"/>
  <c r="E14" i="7" s="1"/>
  <c r="L4" i="4"/>
  <c r="E13" i="7" s="1"/>
  <c r="K4" i="4"/>
  <c r="E12" i="7" s="1"/>
  <c r="J4" i="4"/>
  <c r="E11" i="7" s="1"/>
  <c r="I4" i="4"/>
  <c r="E10" i="7" s="1"/>
  <c r="H4" i="4"/>
  <c r="E9" i="7" s="1"/>
  <c r="D4" i="4"/>
  <c r="W3" i="4"/>
  <c r="D24" i="7" s="1"/>
  <c r="V3" i="4"/>
  <c r="D23" i="7" s="1"/>
  <c r="U3" i="4"/>
  <c r="T3" i="4"/>
  <c r="D21" i="7" s="1"/>
  <c r="S3" i="4"/>
  <c r="D20" i="7" s="1"/>
  <c r="R3" i="4"/>
  <c r="Q3" i="4"/>
  <c r="P3" i="4"/>
  <c r="D17" i="7" s="1"/>
  <c r="O3" i="4"/>
  <c r="D16" i="7" s="1"/>
  <c r="N3" i="4"/>
  <c r="D15" i="7" s="1"/>
  <c r="M3" i="4"/>
  <c r="L3" i="4"/>
  <c r="D13" i="7" s="1"/>
  <c r="K3" i="4"/>
  <c r="D12" i="7" s="1"/>
  <c r="J3" i="4"/>
  <c r="I3" i="4"/>
  <c r="H3" i="4"/>
  <c r="D9" i="7" s="1"/>
  <c r="D3" i="4"/>
  <c r="W1" i="4"/>
  <c r="B24" i="7" s="1"/>
  <c r="V1" i="4"/>
  <c r="U1" i="4"/>
  <c r="T1" i="4"/>
  <c r="S1" i="4"/>
  <c r="B20" i="7" s="1"/>
  <c r="R1" i="4"/>
  <c r="Q1" i="4"/>
  <c r="P1" i="4"/>
  <c r="O1" i="4"/>
  <c r="N1" i="4"/>
  <c r="M1" i="4"/>
  <c r="L1" i="4"/>
  <c r="K1" i="4"/>
  <c r="J1" i="4"/>
  <c r="I1" i="4"/>
  <c r="H1" i="4"/>
  <c r="G1" i="4"/>
  <c r="J99" i="3"/>
  <c r="I99" i="3"/>
  <c r="K99" i="3" s="1"/>
  <c r="H99" i="3"/>
  <c r="F87" i="3"/>
  <c r="J81" i="3"/>
  <c r="I81" i="3"/>
  <c r="K81" i="3" s="1"/>
  <c r="K80" i="3"/>
  <c r="J80" i="3"/>
  <c r="I80" i="3"/>
  <c r="H80" i="3"/>
  <c r="H81" i="3" s="1"/>
  <c r="H79" i="3"/>
  <c r="J78" i="3"/>
  <c r="I78" i="3"/>
  <c r="I79" i="3" s="1"/>
  <c r="H78" i="3"/>
  <c r="H75" i="3"/>
  <c r="J74" i="3"/>
  <c r="I74" i="3"/>
  <c r="H74" i="3"/>
  <c r="F71" i="3"/>
  <c r="F58" i="3"/>
  <c r="K28" i="6" s="1"/>
  <c r="F52" i="3"/>
  <c r="I50" i="3"/>
  <c r="H50" i="3"/>
  <c r="K49" i="3"/>
  <c r="J49" i="3"/>
  <c r="I49" i="3"/>
  <c r="H49" i="3"/>
  <c r="J48" i="3"/>
  <c r="J47" i="3"/>
  <c r="I47" i="3"/>
  <c r="H47" i="3"/>
  <c r="H48" i="3" s="1"/>
  <c r="I46" i="3"/>
  <c r="H46" i="3"/>
  <c r="J45" i="3"/>
  <c r="I45" i="3"/>
  <c r="D42" i="5" s="1"/>
  <c r="H45" i="3"/>
  <c r="J44" i="3"/>
  <c r="J43" i="3"/>
  <c r="I43" i="3"/>
  <c r="H43" i="3"/>
  <c r="H44" i="3" s="1"/>
  <c r="I42" i="3"/>
  <c r="H42" i="3"/>
  <c r="J41" i="3"/>
  <c r="I41" i="3"/>
  <c r="H41" i="3"/>
  <c r="J40" i="3"/>
  <c r="J39" i="3"/>
  <c r="I39" i="3"/>
  <c r="H39" i="3"/>
  <c r="H40" i="3" s="1"/>
  <c r="I38" i="3"/>
  <c r="H38" i="3"/>
  <c r="K37" i="3"/>
  <c r="J37" i="3"/>
  <c r="I37" i="3"/>
  <c r="D38" i="5" s="1"/>
  <c r="H37" i="3"/>
  <c r="I34" i="3"/>
  <c r="H34" i="3"/>
  <c r="J33" i="3"/>
  <c r="I33" i="3"/>
  <c r="H33" i="3"/>
  <c r="I30" i="3"/>
  <c r="H30" i="3"/>
  <c r="K29" i="3"/>
  <c r="J29" i="3"/>
  <c r="I29" i="3"/>
  <c r="D34" i="5" s="1"/>
  <c r="H29" i="3"/>
  <c r="J28" i="3"/>
  <c r="J27" i="3"/>
  <c r="I27" i="3"/>
  <c r="H27" i="3"/>
  <c r="J15" i="3"/>
  <c r="E24" i="5" s="1"/>
  <c r="I15" i="3"/>
  <c r="H15" i="3"/>
  <c r="J14" i="3"/>
  <c r="E23" i="5" s="1"/>
  <c r="I14" i="3"/>
  <c r="H14" i="3"/>
  <c r="J13" i="3"/>
  <c r="I13" i="3"/>
  <c r="H13" i="3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X411" i="1"/>
  <c r="W411" i="1"/>
  <c r="P411" i="1"/>
  <c r="O411" i="1"/>
  <c r="AF408" i="1"/>
  <c r="AE408" i="1"/>
  <c r="AD408" i="1"/>
  <c r="K408" i="1"/>
  <c r="J408" i="1"/>
  <c r="AD407" i="1"/>
  <c r="K407" i="1"/>
  <c r="J407" i="1"/>
  <c r="AF406" i="1"/>
  <c r="AE406" i="1"/>
  <c r="AD406" i="1"/>
  <c r="AD405" i="1"/>
  <c r="AE405" i="1" s="1"/>
  <c r="AF405" i="1" s="1"/>
  <c r="AF404" i="1"/>
  <c r="AE404" i="1"/>
  <c r="AD404" i="1"/>
  <c r="K404" i="1"/>
  <c r="J404" i="1"/>
  <c r="AD403" i="1"/>
  <c r="K403" i="1"/>
  <c r="J403" i="1"/>
  <c r="AF402" i="1"/>
  <c r="AE402" i="1"/>
  <c r="AD402" i="1"/>
  <c r="AD401" i="1"/>
  <c r="K401" i="1"/>
  <c r="J401" i="1"/>
  <c r="AF400" i="1"/>
  <c r="AE400" i="1"/>
  <c r="AD400" i="1"/>
  <c r="K400" i="1"/>
  <c r="J400" i="1"/>
  <c r="AB395" i="1"/>
  <c r="AB411" i="1" s="1"/>
  <c r="AA395" i="1"/>
  <c r="AA411" i="1" s="1"/>
  <c r="Z395" i="1"/>
  <c r="Z411" i="1" s="1"/>
  <c r="Y395" i="1"/>
  <c r="Y411" i="1" s="1"/>
  <c r="X395" i="1"/>
  <c r="W395" i="1"/>
  <c r="V395" i="1"/>
  <c r="V411" i="1" s="1"/>
  <c r="U395" i="1"/>
  <c r="U411" i="1" s="1"/>
  <c r="T395" i="1"/>
  <c r="T411" i="1" s="1"/>
  <c r="S395" i="1"/>
  <c r="S411" i="1" s="1"/>
  <c r="R395" i="1"/>
  <c r="R411" i="1" s="1"/>
  <c r="Q395" i="1"/>
  <c r="Q411" i="1" s="1"/>
  <c r="P395" i="1"/>
  <c r="O395" i="1"/>
  <c r="N395" i="1"/>
  <c r="N411" i="1" s="1"/>
  <c r="M395" i="1"/>
  <c r="M411" i="1" s="1"/>
  <c r="I395" i="1"/>
  <c r="I411" i="1" s="1"/>
  <c r="H11" i="3" s="1"/>
  <c r="AD393" i="1"/>
  <c r="K393" i="1"/>
  <c r="J393" i="1"/>
  <c r="D393" i="1"/>
  <c r="C393" i="1"/>
  <c r="AD392" i="1"/>
  <c r="K392" i="1"/>
  <c r="J392" i="1"/>
  <c r="D392" i="1"/>
  <c r="C392" i="1"/>
  <c r="AD391" i="1"/>
  <c r="J391" i="1"/>
  <c r="AE391" i="1" s="1"/>
  <c r="AF391" i="1" s="1"/>
  <c r="D391" i="1"/>
  <c r="K391" i="1" s="1"/>
  <c r="C391" i="1"/>
  <c r="AD390" i="1"/>
  <c r="D390" i="1"/>
  <c r="C390" i="1"/>
  <c r="AD389" i="1"/>
  <c r="K389" i="1"/>
  <c r="D389" i="1"/>
  <c r="J389" i="1" s="1"/>
  <c r="AE389" i="1" s="1"/>
  <c r="AF389" i="1" s="1"/>
  <c r="C389" i="1"/>
  <c r="AF388" i="1"/>
  <c r="AE388" i="1"/>
  <c r="AD388" i="1"/>
  <c r="K388" i="1"/>
  <c r="J388" i="1"/>
  <c r="D388" i="1"/>
  <c r="C388" i="1"/>
  <c r="AE387" i="1"/>
  <c r="AF387" i="1" s="1"/>
  <c r="AD387" i="1"/>
  <c r="K387" i="1"/>
  <c r="J387" i="1"/>
  <c r="D387" i="1"/>
  <c r="C387" i="1"/>
  <c r="AE386" i="1"/>
  <c r="AF386" i="1" s="1"/>
  <c r="AD386" i="1"/>
  <c r="K386" i="1"/>
  <c r="J386" i="1"/>
  <c r="D386" i="1"/>
  <c r="C386" i="1"/>
  <c r="AD385" i="1"/>
  <c r="K385" i="1"/>
  <c r="J385" i="1"/>
  <c r="D385" i="1"/>
  <c r="C385" i="1"/>
  <c r="AD384" i="1"/>
  <c r="K384" i="1"/>
  <c r="J384" i="1"/>
  <c r="D384" i="1"/>
  <c r="C384" i="1"/>
  <c r="AD383" i="1"/>
  <c r="D383" i="1"/>
  <c r="K383" i="1" s="1"/>
  <c r="C383" i="1"/>
  <c r="AD382" i="1"/>
  <c r="D382" i="1"/>
  <c r="C382" i="1"/>
  <c r="AD381" i="1"/>
  <c r="K381" i="1"/>
  <c r="D381" i="1"/>
  <c r="J381" i="1" s="1"/>
  <c r="AE381" i="1" s="1"/>
  <c r="AF381" i="1" s="1"/>
  <c r="C381" i="1"/>
  <c r="AF380" i="1"/>
  <c r="AE380" i="1"/>
  <c r="AD380" i="1"/>
  <c r="K380" i="1"/>
  <c r="J380" i="1"/>
  <c r="D380" i="1"/>
  <c r="C380" i="1"/>
  <c r="AF379" i="1"/>
  <c r="AE379" i="1"/>
  <c r="AD379" i="1"/>
  <c r="K379" i="1"/>
  <c r="J379" i="1"/>
  <c r="D379" i="1"/>
  <c r="C379" i="1"/>
  <c r="AD378" i="1"/>
  <c r="AE378" i="1" s="1"/>
  <c r="AF378" i="1" s="1"/>
  <c r="K378" i="1"/>
  <c r="J378" i="1"/>
  <c r="D378" i="1"/>
  <c r="C378" i="1"/>
  <c r="AD377" i="1"/>
  <c r="K377" i="1"/>
  <c r="J377" i="1"/>
  <c r="D377" i="1"/>
  <c r="C377" i="1"/>
  <c r="AD376" i="1"/>
  <c r="K376" i="1"/>
  <c r="J376" i="1"/>
  <c r="AE376" i="1" s="1"/>
  <c r="AF376" i="1" s="1"/>
  <c r="D376" i="1"/>
  <c r="C376" i="1"/>
  <c r="AD375" i="1"/>
  <c r="J375" i="1"/>
  <c r="AE375" i="1" s="1"/>
  <c r="AF375" i="1" s="1"/>
  <c r="D375" i="1"/>
  <c r="K375" i="1" s="1"/>
  <c r="C375" i="1"/>
  <c r="AD374" i="1"/>
  <c r="D374" i="1"/>
  <c r="C374" i="1"/>
  <c r="AD373" i="1"/>
  <c r="K373" i="1"/>
  <c r="D373" i="1"/>
  <c r="J373" i="1" s="1"/>
  <c r="AE373" i="1" s="1"/>
  <c r="AF373" i="1" s="1"/>
  <c r="C373" i="1"/>
  <c r="AF372" i="1"/>
  <c r="AE372" i="1"/>
  <c r="AD372" i="1"/>
  <c r="K372" i="1"/>
  <c r="J372" i="1"/>
  <c r="D372" i="1"/>
  <c r="C372" i="1"/>
  <c r="AF371" i="1"/>
  <c r="AE371" i="1"/>
  <c r="AD371" i="1"/>
  <c r="K371" i="1"/>
  <c r="J371" i="1"/>
  <c r="D371" i="1"/>
  <c r="C371" i="1"/>
  <c r="AE370" i="1"/>
  <c r="AF370" i="1" s="1"/>
  <c r="AD370" i="1"/>
  <c r="K370" i="1"/>
  <c r="J370" i="1"/>
  <c r="D370" i="1"/>
  <c r="C370" i="1"/>
  <c r="AD369" i="1"/>
  <c r="K369" i="1"/>
  <c r="J369" i="1"/>
  <c r="D369" i="1"/>
  <c r="C369" i="1"/>
  <c r="AD368" i="1"/>
  <c r="K368" i="1"/>
  <c r="J368" i="1"/>
  <c r="D368" i="1"/>
  <c r="C368" i="1"/>
  <c r="AD367" i="1"/>
  <c r="J367" i="1"/>
  <c r="AE367" i="1" s="1"/>
  <c r="AF367" i="1" s="1"/>
  <c r="D367" i="1"/>
  <c r="K367" i="1" s="1"/>
  <c r="C367" i="1"/>
  <c r="AD366" i="1"/>
  <c r="D366" i="1"/>
  <c r="C366" i="1"/>
  <c r="AD365" i="1"/>
  <c r="K365" i="1"/>
  <c r="D365" i="1"/>
  <c r="J365" i="1" s="1"/>
  <c r="AE365" i="1" s="1"/>
  <c r="AF365" i="1" s="1"/>
  <c r="C365" i="1"/>
  <c r="AF364" i="1"/>
  <c r="AE364" i="1"/>
  <c r="AD364" i="1"/>
  <c r="K364" i="1"/>
  <c r="J364" i="1"/>
  <c r="D364" i="1"/>
  <c r="C364" i="1"/>
  <c r="AF363" i="1"/>
  <c r="AE363" i="1"/>
  <c r="AD363" i="1"/>
  <c r="K363" i="1"/>
  <c r="J363" i="1"/>
  <c r="D363" i="1"/>
  <c r="C363" i="1"/>
  <c r="AE362" i="1"/>
  <c r="AF362" i="1" s="1"/>
  <c r="AD362" i="1"/>
  <c r="K362" i="1"/>
  <c r="J362" i="1"/>
  <c r="D362" i="1"/>
  <c r="C362" i="1"/>
  <c r="AD361" i="1"/>
  <c r="K361" i="1"/>
  <c r="J361" i="1"/>
  <c r="D361" i="1"/>
  <c r="C361" i="1"/>
  <c r="AD360" i="1"/>
  <c r="K360" i="1"/>
  <c r="J360" i="1"/>
  <c r="D360" i="1"/>
  <c r="C360" i="1"/>
  <c r="AD359" i="1"/>
  <c r="J359" i="1"/>
  <c r="AE359" i="1" s="1"/>
  <c r="AF359" i="1" s="1"/>
  <c r="D359" i="1"/>
  <c r="K359" i="1" s="1"/>
  <c r="C359" i="1"/>
  <c r="AD358" i="1"/>
  <c r="D358" i="1"/>
  <c r="C358" i="1"/>
  <c r="AD357" i="1"/>
  <c r="K357" i="1"/>
  <c r="D357" i="1"/>
  <c r="J357" i="1" s="1"/>
  <c r="AE357" i="1" s="1"/>
  <c r="AF357" i="1" s="1"/>
  <c r="C357" i="1"/>
  <c r="AF356" i="1"/>
  <c r="AE356" i="1"/>
  <c r="AD356" i="1"/>
  <c r="K356" i="1"/>
  <c r="J356" i="1"/>
  <c r="D356" i="1"/>
  <c r="C356" i="1"/>
  <c r="AE355" i="1"/>
  <c r="AF355" i="1" s="1"/>
  <c r="AD355" i="1"/>
  <c r="K355" i="1"/>
  <c r="J355" i="1"/>
  <c r="D355" i="1"/>
  <c r="C355" i="1"/>
  <c r="AE354" i="1"/>
  <c r="AF354" i="1" s="1"/>
  <c r="AD354" i="1"/>
  <c r="K354" i="1"/>
  <c r="J354" i="1"/>
  <c r="D354" i="1"/>
  <c r="C354" i="1"/>
  <c r="AD353" i="1"/>
  <c r="K353" i="1"/>
  <c r="J353" i="1"/>
  <c r="D353" i="1"/>
  <c r="C353" i="1"/>
  <c r="AD352" i="1"/>
  <c r="K352" i="1"/>
  <c r="J352" i="1"/>
  <c r="D352" i="1"/>
  <c r="C352" i="1"/>
  <c r="AD351" i="1"/>
  <c r="D351" i="1"/>
  <c r="C351" i="1"/>
  <c r="AD350" i="1"/>
  <c r="D350" i="1"/>
  <c r="C350" i="1"/>
  <c r="AD349" i="1"/>
  <c r="K349" i="1"/>
  <c r="D349" i="1"/>
  <c r="J349" i="1" s="1"/>
  <c r="AE349" i="1" s="1"/>
  <c r="AF349" i="1" s="1"/>
  <c r="C349" i="1"/>
  <c r="AF348" i="1"/>
  <c r="AE348" i="1"/>
  <c r="AD348" i="1"/>
  <c r="K348" i="1"/>
  <c r="J348" i="1"/>
  <c r="D348" i="1"/>
  <c r="C348" i="1"/>
  <c r="AF347" i="1"/>
  <c r="AE347" i="1"/>
  <c r="AD347" i="1"/>
  <c r="K347" i="1"/>
  <c r="J347" i="1"/>
  <c r="D347" i="1"/>
  <c r="C347" i="1"/>
  <c r="AD346" i="1"/>
  <c r="AE346" i="1" s="1"/>
  <c r="AF346" i="1" s="1"/>
  <c r="K346" i="1"/>
  <c r="J346" i="1"/>
  <c r="D346" i="1"/>
  <c r="C346" i="1"/>
  <c r="AD345" i="1"/>
  <c r="K345" i="1"/>
  <c r="J345" i="1"/>
  <c r="D345" i="1"/>
  <c r="C345" i="1"/>
  <c r="AD344" i="1"/>
  <c r="K344" i="1"/>
  <c r="J344" i="1"/>
  <c r="AE344" i="1" s="1"/>
  <c r="AF344" i="1" s="1"/>
  <c r="D344" i="1"/>
  <c r="C344" i="1"/>
  <c r="AD343" i="1"/>
  <c r="J343" i="1"/>
  <c r="AE343" i="1" s="1"/>
  <c r="AF343" i="1" s="1"/>
  <c r="D343" i="1"/>
  <c r="K343" i="1" s="1"/>
  <c r="C343" i="1"/>
  <c r="AD342" i="1"/>
  <c r="D342" i="1"/>
  <c r="C342" i="1"/>
  <c r="AD341" i="1"/>
  <c r="K341" i="1"/>
  <c r="D341" i="1"/>
  <c r="J341" i="1" s="1"/>
  <c r="AE341" i="1" s="1"/>
  <c r="AF341" i="1" s="1"/>
  <c r="C341" i="1"/>
  <c r="AF340" i="1"/>
  <c r="AE340" i="1"/>
  <c r="AD340" i="1"/>
  <c r="K340" i="1"/>
  <c r="J340" i="1"/>
  <c r="D340" i="1"/>
  <c r="C340" i="1"/>
  <c r="AF339" i="1"/>
  <c r="AE339" i="1"/>
  <c r="AD339" i="1"/>
  <c r="K339" i="1"/>
  <c r="J339" i="1"/>
  <c r="D339" i="1"/>
  <c r="C339" i="1"/>
  <c r="AE338" i="1"/>
  <c r="AF338" i="1" s="1"/>
  <c r="AD338" i="1"/>
  <c r="K338" i="1"/>
  <c r="J338" i="1"/>
  <c r="D338" i="1"/>
  <c r="C338" i="1"/>
  <c r="AD337" i="1"/>
  <c r="K337" i="1"/>
  <c r="J337" i="1"/>
  <c r="AE337" i="1" s="1"/>
  <c r="AF337" i="1" s="1"/>
  <c r="D337" i="1"/>
  <c r="C337" i="1"/>
  <c r="AD336" i="1"/>
  <c r="K336" i="1"/>
  <c r="J336" i="1"/>
  <c r="D336" i="1"/>
  <c r="C336" i="1"/>
  <c r="AD335" i="1"/>
  <c r="J335" i="1"/>
  <c r="AE335" i="1" s="1"/>
  <c r="AF335" i="1" s="1"/>
  <c r="D335" i="1"/>
  <c r="K335" i="1" s="1"/>
  <c r="C335" i="1"/>
  <c r="AD334" i="1"/>
  <c r="D334" i="1"/>
  <c r="C334" i="1"/>
  <c r="AD333" i="1"/>
  <c r="K333" i="1"/>
  <c r="D333" i="1"/>
  <c r="J333" i="1" s="1"/>
  <c r="AE333" i="1" s="1"/>
  <c r="AF333" i="1" s="1"/>
  <c r="C333" i="1"/>
  <c r="AF332" i="1"/>
  <c r="AE332" i="1"/>
  <c r="AD332" i="1"/>
  <c r="K332" i="1"/>
  <c r="J332" i="1"/>
  <c r="D332" i="1"/>
  <c r="C332" i="1"/>
  <c r="AF331" i="1"/>
  <c r="AE331" i="1"/>
  <c r="AD331" i="1"/>
  <c r="K331" i="1"/>
  <c r="J331" i="1"/>
  <c r="D331" i="1"/>
  <c r="C331" i="1"/>
  <c r="AE330" i="1"/>
  <c r="AF330" i="1" s="1"/>
  <c r="AD330" i="1"/>
  <c r="K330" i="1"/>
  <c r="J330" i="1"/>
  <c r="D330" i="1"/>
  <c r="C330" i="1"/>
  <c r="AD329" i="1"/>
  <c r="K329" i="1"/>
  <c r="J329" i="1"/>
  <c r="D329" i="1"/>
  <c r="C329" i="1"/>
  <c r="AD328" i="1"/>
  <c r="K328" i="1"/>
  <c r="J328" i="1"/>
  <c r="D328" i="1"/>
  <c r="C328" i="1"/>
  <c r="AD327" i="1"/>
  <c r="J327" i="1"/>
  <c r="AE327" i="1" s="1"/>
  <c r="AF327" i="1" s="1"/>
  <c r="D327" i="1"/>
  <c r="K327" i="1" s="1"/>
  <c r="C327" i="1"/>
  <c r="AD326" i="1"/>
  <c r="D326" i="1"/>
  <c r="C326" i="1"/>
  <c r="AD325" i="1"/>
  <c r="K325" i="1"/>
  <c r="D325" i="1"/>
  <c r="J325" i="1" s="1"/>
  <c r="AE325" i="1" s="1"/>
  <c r="AF325" i="1" s="1"/>
  <c r="C325" i="1"/>
  <c r="AF324" i="1"/>
  <c r="AE324" i="1"/>
  <c r="AD324" i="1"/>
  <c r="K324" i="1"/>
  <c r="J324" i="1"/>
  <c r="D324" i="1"/>
  <c r="C324" i="1"/>
  <c r="AE323" i="1"/>
  <c r="AF323" i="1" s="1"/>
  <c r="AD323" i="1"/>
  <c r="K323" i="1"/>
  <c r="J323" i="1"/>
  <c r="D323" i="1"/>
  <c r="C323" i="1"/>
  <c r="AE322" i="1"/>
  <c r="AF322" i="1" s="1"/>
  <c r="AD322" i="1"/>
  <c r="K322" i="1"/>
  <c r="J322" i="1"/>
  <c r="D322" i="1"/>
  <c r="C322" i="1"/>
  <c r="AD321" i="1"/>
  <c r="K321" i="1"/>
  <c r="J321" i="1"/>
  <c r="D321" i="1"/>
  <c r="C321" i="1"/>
  <c r="AD320" i="1"/>
  <c r="K320" i="1"/>
  <c r="J320" i="1"/>
  <c r="D320" i="1"/>
  <c r="C320" i="1"/>
  <c r="AD319" i="1"/>
  <c r="D319" i="1"/>
  <c r="K319" i="1" s="1"/>
  <c r="C319" i="1"/>
  <c r="AD318" i="1"/>
  <c r="D318" i="1"/>
  <c r="C318" i="1"/>
  <c r="AD317" i="1"/>
  <c r="K317" i="1"/>
  <c r="D317" i="1"/>
  <c r="J317" i="1" s="1"/>
  <c r="AE317" i="1" s="1"/>
  <c r="AF317" i="1" s="1"/>
  <c r="C317" i="1"/>
  <c r="AF316" i="1"/>
  <c r="AE316" i="1"/>
  <c r="AD316" i="1"/>
  <c r="K316" i="1"/>
  <c r="J316" i="1"/>
  <c r="D316" i="1"/>
  <c r="C316" i="1"/>
  <c r="AF315" i="1"/>
  <c r="AE315" i="1"/>
  <c r="AD315" i="1"/>
  <c r="K315" i="1"/>
  <c r="J315" i="1"/>
  <c r="D315" i="1"/>
  <c r="C315" i="1"/>
  <c r="AD314" i="1"/>
  <c r="AE314" i="1" s="1"/>
  <c r="AF314" i="1" s="1"/>
  <c r="K314" i="1"/>
  <c r="J314" i="1"/>
  <c r="D314" i="1"/>
  <c r="C314" i="1"/>
  <c r="AD313" i="1"/>
  <c r="K313" i="1"/>
  <c r="J313" i="1"/>
  <c r="D313" i="1"/>
  <c r="C313" i="1"/>
  <c r="AD312" i="1"/>
  <c r="K312" i="1"/>
  <c r="J312" i="1"/>
  <c r="AE312" i="1" s="1"/>
  <c r="AF312" i="1" s="1"/>
  <c r="D312" i="1"/>
  <c r="C312" i="1"/>
  <c r="AD311" i="1"/>
  <c r="J311" i="1"/>
  <c r="AE311" i="1" s="1"/>
  <c r="AF311" i="1" s="1"/>
  <c r="D311" i="1"/>
  <c r="K311" i="1" s="1"/>
  <c r="C311" i="1"/>
  <c r="AD310" i="1"/>
  <c r="D310" i="1"/>
  <c r="C310" i="1"/>
  <c r="AD309" i="1"/>
  <c r="K309" i="1"/>
  <c r="D309" i="1"/>
  <c r="J309" i="1" s="1"/>
  <c r="AE309" i="1" s="1"/>
  <c r="AF309" i="1" s="1"/>
  <c r="C309" i="1"/>
  <c r="AF308" i="1"/>
  <c r="AE308" i="1"/>
  <c r="AD308" i="1"/>
  <c r="K308" i="1"/>
  <c r="J308" i="1"/>
  <c r="D308" i="1"/>
  <c r="C308" i="1"/>
  <c r="AF307" i="1"/>
  <c r="AE307" i="1"/>
  <c r="AD307" i="1"/>
  <c r="K307" i="1"/>
  <c r="J307" i="1"/>
  <c r="D307" i="1"/>
  <c r="C307" i="1"/>
  <c r="AE306" i="1"/>
  <c r="AF306" i="1" s="1"/>
  <c r="AD306" i="1"/>
  <c r="K306" i="1"/>
  <c r="J306" i="1"/>
  <c r="D306" i="1"/>
  <c r="C306" i="1"/>
  <c r="AD305" i="1"/>
  <c r="K305" i="1"/>
  <c r="J305" i="1"/>
  <c r="D305" i="1"/>
  <c r="C305" i="1"/>
  <c r="AD304" i="1"/>
  <c r="K304" i="1"/>
  <c r="J304" i="1"/>
  <c r="D304" i="1"/>
  <c r="C304" i="1"/>
  <c r="AD303" i="1"/>
  <c r="J303" i="1"/>
  <c r="AE303" i="1" s="1"/>
  <c r="AF303" i="1" s="1"/>
  <c r="D303" i="1"/>
  <c r="K303" i="1" s="1"/>
  <c r="C303" i="1"/>
  <c r="AD302" i="1"/>
  <c r="D302" i="1"/>
  <c r="C302" i="1"/>
  <c r="AD301" i="1"/>
  <c r="K301" i="1"/>
  <c r="D301" i="1"/>
  <c r="J301" i="1" s="1"/>
  <c r="AE301" i="1" s="1"/>
  <c r="AF301" i="1" s="1"/>
  <c r="C301" i="1"/>
  <c r="AF300" i="1"/>
  <c r="AE300" i="1"/>
  <c r="AD300" i="1"/>
  <c r="K300" i="1"/>
  <c r="J300" i="1"/>
  <c r="D300" i="1"/>
  <c r="C300" i="1"/>
  <c r="AF299" i="1"/>
  <c r="AE299" i="1"/>
  <c r="AD299" i="1"/>
  <c r="K299" i="1"/>
  <c r="J299" i="1"/>
  <c r="D299" i="1"/>
  <c r="C299" i="1"/>
  <c r="AE298" i="1"/>
  <c r="AF298" i="1" s="1"/>
  <c r="AD298" i="1"/>
  <c r="K298" i="1"/>
  <c r="J298" i="1"/>
  <c r="D298" i="1"/>
  <c r="C298" i="1"/>
  <c r="AD297" i="1"/>
  <c r="K297" i="1"/>
  <c r="J297" i="1"/>
  <c r="D297" i="1"/>
  <c r="C297" i="1"/>
  <c r="AD296" i="1"/>
  <c r="K296" i="1"/>
  <c r="J296" i="1"/>
  <c r="D296" i="1"/>
  <c r="C296" i="1"/>
  <c r="AD295" i="1"/>
  <c r="J295" i="1"/>
  <c r="AE295" i="1" s="1"/>
  <c r="AF295" i="1" s="1"/>
  <c r="D295" i="1"/>
  <c r="K295" i="1" s="1"/>
  <c r="C295" i="1"/>
  <c r="AD294" i="1"/>
  <c r="D294" i="1"/>
  <c r="C294" i="1"/>
  <c r="AF293" i="1"/>
  <c r="AD293" i="1"/>
  <c r="K293" i="1"/>
  <c r="D293" i="1"/>
  <c r="J293" i="1" s="1"/>
  <c r="AE293" i="1" s="1"/>
  <c r="C293" i="1"/>
  <c r="AE292" i="1"/>
  <c r="AF292" i="1" s="1"/>
  <c r="AD292" i="1"/>
  <c r="K292" i="1"/>
  <c r="J292" i="1"/>
  <c r="D292" i="1"/>
  <c r="C292" i="1"/>
  <c r="AF291" i="1"/>
  <c r="AD291" i="1"/>
  <c r="AE291" i="1" s="1"/>
  <c r="K291" i="1"/>
  <c r="J291" i="1"/>
  <c r="D291" i="1"/>
  <c r="C291" i="1"/>
  <c r="AD290" i="1"/>
  <c r="K290" i="1"/>
  <c r="AE290" i="1" s="1"/>
  <c r="AF290" i="1" s="1"/>
  <c r="J290" i="1"/>
  <c r="D290" i="1"/>
  <c r="C290" i="1"/>
  <c r="AD289" i="1"/>
  <c r="K289" i="1"/>
  <c r="J289" i="1"/>
  <c r="D289" i="1"/>
  <c r="C289" i="1"/>
  <c r="AD288" i="1"/>
  <c r="J288" i="1"/>
  <c r="D288" i="1"/>
  <c r="K288" i="1" s="1"/>
  <c r="C288" i="1"/>
  <c r="AD287" i="1"/>
  <c r="J287" i="1"/>
  <c r="AE287" i="1" s="1"/>
  <c r="AF287" i="1" s="1"/>
  <c r="D287" i="1"/>
  <c r="K287" i="1" s="1"/>
  <c r="C287" i="1"/>
  <c r="AD286" i="1"/>
  <c r="D286" i="1"/>
  <c r="C286" i="1"/>
  <c r="AD285" i="1"/>
  <c r="K285" i="1"/>
  <c r="D285" i="1"/>
  <c r="J285" i="1" s="1"/>
  <c r="AE285" i="1" s="1"/>
  <c r="AF285" i="1" s="1"/>
  <c r="C285" i="1"/>
  <c r="AE284" i="1"/>
  <c r="AF284" i="1" s="1"/>
  <c r="AD284" i="1"/>
  <c r="K284" i="1"/>
  <c r="J284" i="1"/>
  <c r="D284" i="1"/>
  <c r="C284" i="1"/>
  <c r="AD283" i="1"/>
  <c r="K283" i="1"/>
  <c r="AE283" i="1" s="1"/>
  <c r="AF283" i="1" s="1"/>
  <c r="J283" i="1"/>
  <c r="D283" i="1"/>
  <c r="C283" i="1"/>
  <c r="AE282" i="1"/>
  <c r="AF282" i="1" s="1"/>
  <c r="AD282" i="1"/>
  <c r="K282" i="1"/>
  <c r="J282" i="1"/>
  <c r="D282" i="1"/>
  <c r="C282" i="1"/>
  <c r="AD281" i="1"/>
  <c r="K281" i="1"/>
  <c r="J281" i="1"/>
  <c r="D281" i="1"/>
  <c r="C281" i="1"/>
  <c r="AD280" i="1"/>
  <c r="K280" i="1"/>
  <c r="J280" i="1"/>
  <c r="D280" i="1"/>
  <c r="C280" i="1"/>
  <c r="AD279" i="1"/>
  <c r="J279" i="1"/>
  <c r="AE279" i="1" s="1"/>
  <c r="AF279" i="1" s="1"/>
  <c r="D279" i="1"/>
  <c r="K279" i="1" s="1"/>
  <c r="C279" i="1"/>
  <c r="AD278" i="1"/>
  <c r="D278" i="1"/>
  <c r="C278" i="1"/>
  <c r="AE277" i="1"/>
  <c r="AF277" i="1" s="1"/>
  <c r="AD277" i="1"/>
  <c r="K277" i="1"/>
  <c r="D277" i="1"/>
  <c r="J277" i="1" s="1"/>
  <c r="C277" i="1"/>
  <c r="AE276" i="1"/>
  <c r="AF276" i="1" s="1"/>
  <c r="AD276" i="1"/>
  <c r="K276" i="1"/>
  <c r="J276" i="1"/>
  <c r="D276" i="1"/>
  <c r="C276" i="1"/>
  <c r="AD275" i="1"/>
  <c r="K275" i="1"/>
  <c r="AE275" i="1" s="1"/>
  <c r="AF275" i="1" s="1"/>
  <c r="J275" i="1"/>
  <c r="D275" i="1"/>
  <c r="C275" i="1"/>
  <c r="AD274" i="1"/>
  <c r="K274" i="1"/>
  <c r="J274" i="1"/>
  <c r="AE274" i="1" s="1"/>
  <c r="AF274" i="1" s="1"/>
  <c r="D274" i="1"/>
  <c r="C274" i="1"/>
  <c r="AD273" i="1"/>
  <c r="K273" i="1"/>
  <c r="J273" i="1"/>
  <c r="D273" i="1"/>
  <c r="C273" i="1"/>
  <c r="AD272" i="1"/>
  <c r="D272" i="1"/>
  <c r="K272" i="1" s="1"/>
  <c r="C272" i="1"/>
  <c r="AD271" i="1"/>
  <c r="J271" i="1"/>
  <c r="AE271" i="1" s="1"/>
  <c r="AF271" i="1" s="1"/>
  <c r="D271" i="1"/>
  <c r="K271" i="1" s="1"/>
  <c r="C271" i="1"/>
  <c r="AD270" i="1"/>
  <c r="D270" i="1"/>
  <c r="C270" i="1"/>
  <c r="AD269" i="1"/>
  <c r="K269" i="1"/>
  <c r="D269" i="1"/>
  <c r="J269" i="1" s="1"/>
  <c r="AE269" i="1" s="1"/>
  <c r="AF269" i="1" s="1"/>
  <c r="C269" i="1"/>
  <c r="AF268" i="1"/>
  <c r="AE268" i="1"/>
  <c r="AD268" i="1"/>
  <c r="K268" i="1"/>
  <c r="J268" i="1"/>
  <c r="D268" i="1"/>
  <c r="C268" i="1"/>
  <c r="AE267" i="1"/>
  <c r="AF267" i="1" s="1"/>
  <c r="AD267" i="1"/>
  <c r="K267" i="1"/>
  <c r="J267" i="1"/>
  <c r="D267" i="1"/>
  <c r="C267" i="1"/>
  <c r="AD266" i="1"/>
  <c r="K266" i="1"/>
  <c r="AE266" i="1" s="1"/>
  <c r="AF266" i="1" s="1"/>
  <c r="J266" i="1"/>
  <c r="D266" i="1"/>
  <c r="C266" i="1"/>
  <c r="AD265" i="1"/>
  <c r="K265" i="1"/>
  <c r="D265" i="1"/>
  <c r="J265" i="1" s="1"/>
  <c r="AE265" i="1" s="1"/>
  <c r="AF265" i="1" s="1"/>
  <c r="C265" i="1"/>
  <c r="AD264" i="1"/>
  <c r="D264" i="1"/>
  <c r="K264" i="1" s="1"/>
  <c r="C264" i="1"/>
  <c r="AD263" i="1"/>
  <c r="D263" i="1"/>
  <c r="K263" i="1" s="1"/>
  <c r="C263" i="1"/>
  <c r="AD262" i="1"/>
  <c r="D262" i="1"/>
  <c r="C262" i="1"/>
  <c r="AE261" i="1"/>
  <c r="AF261" i="1" s="1"/>
  <c r="AD261" i="1"/>
  <c r="K261" i="1"/>
  <c r="D261" i="1"/>
  <c r="J261" i="1" s="1"/>
  <c r="C261" i="1"/>
  <c r="AE260" i="1"/>
  <c r="AF260" i="1" s="1"/>
  <c r="AD260" i="1"/>
  <c r="K260" i="1"/>
  <c r="J260" i="1"/>
  <c r="D260" i="1"/>
  <c r="C260" i="1"/>
  <c r="AD259" i="1"/>
  <c r="AE259" i="1" s="1"/>
  <c r="AF259" i="1" s="1"/>
  <c r="K259" i="1"/>
  <c r="J259" i="1"/>
  <c r="D259" i="1"/>
  <c r="C259" i="1"/>
  <c r="AD258" i="1"/>
  <c r="K258" i="1"/>
  <c r="J258" i="1"/>
  <c r="D258" i="1"/>
  <c r="C258" i="1"/>
  <c r="AD257" i="1"/>
  <c r="K257" i="1"/>
  <c r="J257" i="1"/>
  <c r="D257" i="1"/>
  <c r="C257" i="1"/>
  <c r="AD256" i="1"/>
  <c r="D256" i="1"/>
  <c r="K256" i="1" s="1"/>
  <c r="C256" i="1"/>
  <c r="AD255" i="1"/>
  <c r="D255" i="1"/>
  <c r="C255" i="1"/>
  <c r="AD254" i="1"/>
  <c r="D254" i="1"/>
  <c r="C254" i="1"/>
  <c r="AD253" i="1"/>
  <c r="K253" i="1"/>
  <c r="D253" i="1"/>
  <c r="J253" i="1" s="1"/>
  <c r="AE253" i="1" s="1"/>
  <c r="AF253" i="1" s="1"/>
  <c r="C253" i="1"/>
  <c r="AF252" i="1"/>
  <c r="AE252" i="1"/>
  <c r="AD252" i="1"/>
  <c r="K252" i="1"/>
  <c r="J252" i="1"/>
  <c r="D252" i="1"/>
  <c r="C252" i="1"/>
  <c r="AE251" i="1"/>
  <c r="AF251" i="1" s="1"/>
  <c r="AD251" i="1"/>
  <c r="K251" i="1"/>
  <c r="J251" i="1"/>
  <c r="D251" i="1"/>
  <c r="C251" i="1"/>
  <c r="AD250" i="1"/>
  <c r="K250" i="1"/>
  <c r="AE250" i="1" s="1"/>
  <c r="AF250" i="1" s="1"/>
  <c r="J250" i="1"/>
  <c r="D250" i="1"/>
  <c r="C250" i="1"/>
  <c r="AD249" i="1"/>
  <c r="K249" i="1"/>
  <c r="D249" i="1"/>
  <c r="J249" i="1" s="1"/>
  <c r="C249" i="1"/>
  <c r="AD248" i="1"/>
  <c r="D248" i="1"/>
  <c r="C248" i="1"/>
  <c r="AD247" i="1"/>
  <c r="D247" i="1"/>
  <c r="K247" i="1" s="1"/>
  <c r="C247" i="1"/>
  <c r="AD246" i="1"/>
  <c r="D246" i="1"/>
  <c r="C246" i="1"/>
  <c r="AE245" i="1"/>
  <c r="AF245" i="1" s="1"/>
  <c r="AD245" i="1"/>
  <c r="K245" i="1"/>
  <c r="D245" i="1"/>
  <c r="J245" i="1" s="1"/>
  <c r="C245" i="1"/>
  <c r="AF244" i="1"/>
  <c r="AE244" i="1"/>
  <c r="AD244" i="1"/>
  <c r="K244" i="1"/>
  <c r="J244" i="1"/>
  <c r="D244" i="1"/>
  <c r="C244" i="1"/>
  <c r="AD243" i="1"/>
  <c r="AE243" i="1" s="1"/>
  <c r="AF243" i="1" s="1"/>
  <c r="K243" i="1"/>
  <c r="J243" i="1"/>
  <c r="D243" i="1"/>
  <c r="C243" i="1"/>
  <c r="AD242" i="1"/>
  <c r="K242" i="1"/>
  <c r="J242" i="1"/>
  <c r="D242" i="1"/>
  <c r="C242" i="1"/>
  <c r="AD241" i="1"/>
  <c r="K241" i="1"/>
  <c r="J241" i="1"/>
  <c r="D241" i="1"/>
  <c r="C241" i="1"/>
  <c r="AD240" i="1"/>
  <c r="D240" i="1"/>
  <c r="K240" i="1" s="1"/>
  <c r="C240" i="1"/>
  <c r="AD239" i="1"/>
  <c r="D239" i="1"/>
  <c r="C239" i="1"/>
  <c r="AD238" i="1"/>
  <c r="D238" i="1"/>
  <c r="C238" i="1"/>
  <c r="AD237" i="1"/>
  <c r="K237" i="1"/>
  <c r="D237" i="1"/>
  <c r="J237" i="1" s="1"/>
  <c r="AE237" i="1" s="1"/>
  <c r="AF237" i="1" s="1"/>
  <c r="C237" i="1"/>
  <c r="AF236" i="1"/>
  <c r="AE236" i="1"/>
  <c r="AD236" i="1"/>
  <c r="K236" i="1"/>
  <c r="J236" i="1"/>
  <c r="D236" i="1"/>
  <c r="C236" i="1"/>
  <c r="AE235" i="1"/>
  <c r="AF235" i="1" s="1"/>
  <c r="AD235" i="1"/>
  <c r="K235" i="1"/>
  <c r="J235" i="1"/>
  <c r="D235" i="1"/>
  <c r="C235" i="1"/>
  <c r="AD234" i="1"/>
  <c r="K234" i="1"/>
  <c r="AE234" i="1" s="1"/>
  <c r="AF234" i="1" s="1"/>
  <c r="J234" i="1"/>
  <c r="D234" i="1"/>
  <c r="C234" i="1"/>
  <c r="AD233" i="1"/>
  <c r="K233" i="1"/>
  <c r="D233" i="1"/>
  <c r="J233" i="1" s="1"/>
  <c r="C233" i="1"/>
  <c r="AD232" i="1"/>
  <c r="D232" i="1"/>
  <c r="C232" i="1"/>
  <c r="AD231" i="1"/>
  <c r="J231" i="1"/>
  <c r="AE231" i="1" s="1"/>
  <c r="AF231" i="1" s="1"/>
  <c r="D231" i="1"/>
  <c r="K231" i="1" s="1"/>
  <c r="C231" i="1"/>
  <c r="AD230" i="1"/>
  <c r="D230" i="1"/>
  <c r="C230" i="1"/>
  <c r="AD229" i="1"/>
  <c r="K229" i="1"/>
  <c r="D229" i="1"/>
  <c r="J229" i="1" s="1"/>
  <c r="AE229" i="1" s="1"/>
  <c r="AF229" i="1" s="1"/>
  <c r="C229" i="1"/>
  <c r="AD228" i="1"/>
  <c r="AE228" i="1" s="1"/>
  <c r="AF228" i="1" s="1"/>
  <c r="K228" i="1"/>
  <c r="J228" i="1"/>
  <c r="D228" i="1"/>
  <c r="C228" i="1"/>
  <c r="AF227" i="1"/>
  <c r="AD227" i="1"/>
  <c r="K227" i="1"/>
  <c r="AE227" i="1" s="1"/>
  <c r="J227" i="1"/>
  <c r="D227" i="1"/>
  <c r="C227" i="1"/>
  <c r="AD226" i="1"/>
  <c r="D226" i="1"/>
  <c r="K226" i="1" s="1"/>
  <c r="C226" i="1"/>
  <c r="AD225" i="1"/>
  <c r="D225" i="1"/>
  <c r="K225" i="1" s="1"/>
  <c r="C225" i="1"/>
  <c r="AD224" i="1"/>
  <c r="K224" i="1"/>
  <c r="J224" i="1"/>
  <c r="D224" i="1"/>
  <c r="C224" i="1"/>
  <c r="AD223" i="1"/>
  <c r="D223" i="1"/>
  <c r="K223" i="1" s="1"/>
  <c r="C223" i="1"/>
  <c r="AD222" i="1"/>
  <c r="D222" i="1"/>
  <c r="C222" i="1"/>
  <c r="AD221" i="1"/>
  <c r="AE221" i="1" s="1"/>
  <c r="AF221" i="1" s="1"/>
  <c r="K221" i="1"/>
  <c r="D221" i="1"/>
  <c r="J221" i="1" s="1"/>
  <c r="C221" i="1"/>
  <c r="AE220" i="1"/>
  <c r="AF220" i="1" s="1"/>
  <c r="AD220" i="1"/>
  <c r="K220" i="1"/>
  <c r="J220" i="1"/>
  <c r="D220" i="1"/>
  <c r="C220" i="1"/>
  <c r="AD219" i="1"/>
  <c r="AE219" i="1" s="1"/>
  <c r="AF219" i="1" s="1"/>
  <c r="K219" i="1"/>
  <c r="J219" i="1"/>
  <c r="D219" i="1"/>
  <c r="C219" i="1"/>
  <c r="AD218" i="1"/>
  <c r="K218" i="1"/>
  <c r="J218" i="1"/>
  <c r="D218" i="1"/>
  <c r="C218" i="1"/>
  <c r="AD217" i="1"/>
  <c r="K217" i="1"/>
  <c r="J217" i="1"/>
  <c r="D217" i="1"/>
  <c r="C217" i="1"/>
  <c r="AD216" i="1"/>
  <c r="D216" i="1"/>
  <c r="K216" i="1" s="1"/>
  <c r="C216" i="1"/>
  <c r="AD215" i="1"/>
  <c r="D215" i="1"/>
  <c r="K215" i="1" s="1"/>
  <c r="C215" i="1"/>
  <c r="AD214" i="1"/>
  <c r="D214" i="1"/>
  <c r="C214" i="1"/>
  <c r="AF213" i="1"/>
  <c r="AE213" i="1"/>
  <c r="AD213" i="1"/>
  <c r="K213" i="1"/>
  <c r="D213" i="1"/>
  <c r="J213" i="1" s="1"/>
  <c r="C213" i="1"/>
  <c r="AD212" i="1"/>
  <c r="K212" i="1"/>
  <c r="AE212" i="1" s="1"/>
  <c r="AF212" i="1" s="1"/>
  <c r="J212" i="1"/>
  <c r="D212" i="1"/>
  <c r="C212" i="1"/>
  <c r="AD211" i="1"/>
  <c r="K211" i="1"/>
  <c r="J211" i="1"/>
  <c r="AE211" i="1" s="1"/>
  <c r="AF211" i="1" s="1"/>
  <c r="D211" i="1"/>
  <c r="C211" i="1"/>
  <c r="AD210" i="1"/>
  <c r="D210" i="1"/>
  <c r="C210" i="1"/>
  <c r="AD209" i="1"/>
  <c r="K209" i="1"/>
  <c r="J209" i="1"/>
  <c r="AE209" i="1" s="1"/>
  <c r="AF209" i="1" s="1"/>
  <c r="D209" i="1"/>
  <c r="C209" i="1"/>
  <c r="AD208" i="1"/>
  <c r="K208" i="1"/>
  <c r="J208" i="1"/>
  <c r="D208" i="1"/>
  <c r="C208" i="1"/>
  <c r="AF207" i="1"/>
  <c r="AD207" i="1"/>
  <c r="J207" i="1"/>
  <c r="AE207" i="1" s="1"/>
  <c r="D207" i="1"/>
  <c r="K207" i="1" s="1"/>
  <c r="C207" i="1"/>
  <c r="AD206" i="1"/>
  <c r="D206" i="1"/>
  <c r="C206" i="1"/>
  <c r="AD205" i="1"/>
  <c r="K205" i="1"/>
  <c r="D205" i="1"/>
  <c r="J205" i="1" s="1"/>
  <c r="AE205" i="1" s="1"/>
  <c r="AF205" i="1" s="1"/>
  <c r="C205" i="1"/>
  <c r="AF204" i="1"/>
  <c r="AE204" i="1"/>
  <c r="AD204" i="1"/>
  <c r="K204" i="1"/>
  <c r="J204" i="1"/>
  <c r="D204" i="1"/>
  <c r="C204" i="1"/>
  <c r="AE203" i="1"/>
  <c r="AF203" i="1" s="1"/>
  <c r="AD203" i="1"/>
  <c r="K203" i="1"/>
  <c r="J203" i="1"/>
  <c r="D203" i="1"/>
  <c r="C203" i="1"/>
  <c r="AD202" i="1"/>
  <c r="K202" i="1"/>
  <c r="AE202" i="1" s="1"/>
  <c r="AF202" i="1" s="1"/>
  <c r="J202" i="1"/>
  <c r="D202" i="1"/>
  <c r="C202" i="1"/>
  <c r="AD201" i="1"/>
  <c r="K201" i="1"/>
  <c r="D201" i="1"/>
  <c r="J201" i="1" s="1"/>
  <c r="C201" i="1"/>
  <c r="AD200" i="1"/>
  <c r="D200" i="1"/>
  <c r="C200" i="1"/>
  <c r="AD199" i="1"/>
  <c r="J199" i="1"/>
  <c r="AE199" i="1" s="1"/>
  <c r="AF199" i="1" s="1"/>
  <c r="D199" i="1"/>
  <c r="K199" i="1" s="1"/>
  <c r="C199" i="1"/>
  <c r="AD198" i="1"/>
  <c r="D198" i="1"/>
  <c r="C198" i="1"/>
  <c r="AD182" i="1"/>
  <c r="K182" i="1"/>
  <c r="D182" i="1"/>
  <c r="J182" i="1" s="1"/>
  <c r="AE182" i="1" s="1"/>
  <c r="AF182" i="1" s="1"/>
  <c r="C182" i="1"/>
  <c r="AD181" i="1"/>
  <c r="L181" i="1"/>
  <c r="K181" i="1"/>
  <c r="D181" i="1"/>
  <c r="C181" i="1"/>
  <c r="AD180" i="1"/>
  <c r="K180" i="1"/>
  <c r="AE180" i="1" s="1"/>
  <c r="AF180" i="1" s="1"/>
  <c r="J180" i="1"/>
  <c r="D180" i="1"/>
  <c r="C180" i="1"/>
  <c r="AE179" i="1"/>
  <c r="AF179" i="1" s="1"/>
  <c r="AD179" i="1"/>
  <c r="L179" i="1"/>
  <c r="K179" i="1"/>
  <c r="J179" i="1"/>
  <c r="D179" i="1"/>
  <c r="C179" i="1"/>
  <c r="AE178" i="1"/>
  <c r="AF178" i="1" s="1"/>
  <c r="AD178" i="1"/>
  <c r="L178" i="1"/>
  <c r="K178" i="1"/>
  <c r="J178" i="1"/>
  <c r="D178" i="1"/>
  <c r="C178" i="1"/>
  <c r="AE177" i="1"/>
  <c r="AF177" i="1" s="1"/>
  <c r="AD177" i="1"/>
  <c r="L177" i="1"/>
  <c r="K177" i="1"/>
  <c r="J177" i="1"/>
  <c r="D177" i="1"/>
  <c r="C177" i="1"/>
  <c r="AE176" i="1"/>
  <c r="AF176" i="1" s="1"/>
  <c r="AD176" i="1"/>
  <c r="L176" i="1"/>
  <c r="K176" i="1"/>
  <c r="J176" i="1"/>
  <c r="D176" i="1"/>
  <c r="C176" i="1"/>
  <c r="AE175" i="1"/>
  <c r="AF175" i="1" s="1"/>
  <c r="AD175" i="1"/>
  <c r="L175" i="1"/>
  <c r="K175" i="1"/>
  <c r="J175" i="1"/>
  <c r="D175" i="1"/>
  <c r="C175" i="1"/>
  <c r="AE174" i="1"/>
  <c r="AF174" i="1" s="1"/>
  <c r="AD174" i="1"/>
  <c r="L174" i="1"/>
  <c r="K174" i="1"/>
  <c r="J174" i="1"/>
  <c r="D174" i="1"/>
  <c r="C174" i="1"/>
  <c r="AE173" i="1"/>
  <c r="AF173" i="1" s="1"/>
  <c r="AD173" i="1"/>
  <c r="L173" i="1"/>
  <c r="K173" i="1"/>
  <c r="J173" i="1"/>
  <c r="D173" i="1"/>
  <c r="C173" i="1"/>
  <c r="AE172" i="1"/>
  <c r="AF172" i="1" s="1"/>
  <c r="AD172" i="1"/>
  <c r="L172" i="1"/>
  <c r="K172" i="1"/>
  <c r="J172" i="1"/>
  <c r="D172" i="1"/>
  <c r="C172" i="1"/>
  <c r="AE171" i="1"/>
  <c r="AF171" i="1" s="1"/>
  <c r="AD171" i="1"/>
  <c r="K171" i="1"/>
  <c r="J171" i="1"/>
  <c r="D171" i="1"/>
  <c r="C171" i="1"/>
  <c r="AD170" i="1"/>
  <c r="D170" i="1"/>
  <c r="K170" i="1" s="1"/>
  <c r="C170" i="1"/>
  <c r="AD169" i="1"/>
  <c r="K169" i="1"/>
  <c r="J169" i="1"/>
  <c r="AE169" i="1" s="1"/>
  <c r="AF169" i="1" s="1"/>
  <c r="D169" i="1"/>
  <c r="C169" i="1"/>
  <c r="AD168" i="1"/>
  <c r="D168" i="1"/>
  <c r="C168" i="1"/>
  <c r="AE167" i="1"/>
  <c r="AF167" i="1" s="1"/>
  <c r="AD167" i="1"/>
  <c r="K167" i="1"/>
  <c r="J167" i="1"/>
  <c r="D167" i="1"/>
  <c r="C167" i="1"/>
  <c r="AD166" i="1"/>
  <c r="J166" i="1"/>
  <c r="AE166" i="1" s="1"/>
  <c r="AF166" i="1" s="1"/>
  <c r="D166" i="1"/>
  <c r="K166" i="1" s="1"/>
  <c r="C166" i="1"/>
  <c r="AD165" i="1"/>
  <c r="D165" i="1"/>
  <c r="J165" i="1" s="1"/>
  <c r="C165" i="1"/>
  <c r="AD164" i="1"/>
  <c r="K164" i="1"/>
  <c r="J164" i="1"/>
  <c r="D164" i="1"/>
  <c r="C164" i="1"/>
  <c r="AD163" i="1"/>
  <c r="D163" i="1"/>
  <c r="K163" i="1" s="1"/>
  <c r="C163" i="1"/>
  <c r="AD162" i="1"/>
  <c r="D162" i="1"/>
  <c r="C162" i="1"/>
  <c r="AD161" i="1"/>
  <c r="K161" i="1"/>
  <c r="AE161" i="1" s="1"/>
  <c r="AF161" i="1" s="1"/>
  <c r="J161" i="1"/>
  <c r="D161" i="1"/>
  <c r="C161" i="1"/>
  <c r="AD160" i="1"/>
  <c r="J160" i="1"/>
  <c r="D160" i="1"/>
  <c r="C160" i="1"/>
  <c r="AD159" i="1"/>
  <c r="K159" i="1"/>
  <c r="D159" i="1"/>
  <c r="J159" i="1" s="1"/>
  <c r="C159" i="1"/>
  <c r="AD158" i="1"/>
  <c r="D158" i="1"/>
  <c r="K158" i="1" s="1"/>
  <c r="C158" i="1"/>
  <c r="AE157" i="1"/>
  <c r="AF157" i="1" s="1"/>
  <c r="AD157" i="1"/>
  <c r="K157" i="1"/>
  <c r="D157" i="1"/>
  <c r="J157" i="1" s="1"/>
  <c r="C157" i="1"/>
  <c r="AF156" i="1"/>
  <c r="AD156" i="1"/>
  <c r="K156" i="1"/>
  <c r="AE156" i="1" s="1"/>
  <c r="J156" i="1"/>
  <c r="D156" i="1"/>
  <c r="C156" i="1"/>
  <c r="AF155" i="1"/>
  <c r="AE155" i="1"/>
  <c r="AD155" i="1"/>
  <c r="K155" i="1"/>
  <c r="J155" i="1"/>
  <c r="D155" i="1"/>
  <c r="C155" i="1"/>
  <c r="AD154" i="1"/>
  <c r="D154" i="1"/>
  <c r="K154" i="1" s="1"/>
  <c r="C154" i="1"/>
  <c r="AD153" i="1"/>
  <c r="K153" i="1"/>
  <c r="J153" i="1"/>
  <c r="D153" i="1"/>
  <c r="C153" i="1"/>
  <c r="AD152" i="1"/>
  <c r="D152" i="1"/>
  <c r="C152" i="1"/>
  <c r="AE151" i="1"/>
  <c r="AF151" i="1" s="1"/>
  <c r="AD151" i="1"/>
  <c r="K151" i="1"/>
  <c r="J151" i="1"/>
  <c r="D151" i="1"/>
  <c r="C151" i="1"/>
  <c r="AD150" i="1"/>
  <c r="J150" i="1"/>
  <c r="AE150" i="1" s="1"/>
  <c r="AF150" i="1" s="1"/>
  <c r="D150" i="1"/>
  <c r="K150" i="1" s="1"/>
  <c r="C150" i="1"/>
  <c r="AD149" i="1"/>
  <c r="D149" i="1"/>
  <c r="J149" i="1" s="1"/>
  <c r="C149" i="1"/>
  <c r="AD148" i="1"/>
  <c r="K148" i="1"/>
  <c r="J148" i="1"/>
  <c r="D148" i="1"/>
  <c r="C148" i="1"/>
  <c r="AD147" i="1"/>
  <c r="J147" i="1"/>
  <c r="AE147" i="1" s="1"/>
  <c r="AF147" i="1" s="1"/>
  <c r="D147" i="1"/>
  <c r="K147" i="1" s="1"/>
  <c r="C147" i="1"/>
  <c r="AD146" i="1"/>
  <c r="D146" i="1"/>
  <c r="C146" i="1"/>
  <c r="AD145" i="1"/>
  <c r="K145" i="1"/>
  <c r="AE145" i="1" s="1"/>
  <c r="AF145" i="1" s="1"/>
  <c r="J145" i="1"/>
  <c r="D145" i="1"/>
  <c r="C145" i="1"/>
  <c r="AD144" i="1"/>
  <c r="J144" i="1"/>
  <c r="D144" i="1"/>
  <c r="K144" i="1" s="1"/>
  <c r="C144" i="1"/>
  <c r="AD143" i="1"/>
  <c r="K143" i="1"/>
  <c r="D143" i="1"/>
  <c r="J143" i="1" s="1"/>
  <c r="AE143" i="1" s="1"/>
  <c r="AF143" i="1" s="1"/>
  <c r="C143" i="1"/>
  <c r="AD142" i="1"/>
  <c r="D142" i="1"/>
  <c r="K142" i="1" s="1"/>
  <c r="C142" i="1"/>
  <c r="AF141" i="1"/>
  <c r="AE141" i="1"/>
  <c r="AD141" i="1"/>
  <c r="K141" i="1"/>
  <c r="D141" i="1"/>
  <c r="J141" i="1" s="1"/>
  <c r="C141" i="1"/>
  <c r="AD140" i="1"/>
  <c r="K140" i="1"/>
  <c r="AE140" i="1" s="1"/>
  <c r="AF140" i="1" s="1"/>
  <c r="J140" i="1"/>
  <c r="D140" i="1"/>
  <c r="C140" i="1"/>
  <c r="AF139" i="1"/>
  <c r="AE139" i="1"/>
  <c r="AD139" i="1"/>
  <c r="K139" i="1"/>
  <c r="J139" i="1"/>
  <c r="D139" i="1"/>
  <c r="C139" i="1"/>
  <c r="AD138" i="1"/>
  <c r="J138" i="1"/>
  <c r="D138" i="1"/>
  <c r="C138" i="1"/>
  <c r="L137" i="1"/>
  <c r="AD137" i="1" s="1"/>
  <c r="K137" i="1"/>
  <c r="D137" i="1"/>
  <c r="J137" i="1" s="1"/>
  <c r="AE137" i="1" s="1"/>
  <c r="AF137" i="1" s="1"/>
  <c r="C137" i="1"/>
  <c r="AD136" i="1"/>
  <c r="L136" i="1"/>
  <c r="K136" i="1"/>
  <c r="J136" i="1"/>
  <c r="D136" i="1"/>
  <c r="C136" i="1"/>
  <c r="AD135" i="1"/>
  <c r="L135" i="1"/>
  <c r="K135" i="1"/>
  <c r="D135" i="1"/>
  <c r="J135" i="1" s="1"/>
  <c r="AE135" i="1" s="1"/>
  <c r="AF135" i="1" s="1"/>
  <c r="C135" i="1"/>
  <c r="AD134" i="1"/>
  <c r="L134" i="1"/>
  <c r="K134" i="1"/>
  <c r="D134" i="1"/>
  <c r="J134" i="1" s="1"/>
  <c r="AE134" i="1" s="1"/>
  <c r="AF134" i="1" s="1"/>
  <c r="C134" i="1"/>
  <c r="AD133" i="1"/>
  <c r="AE133" i="1" s="1"/>
  <c r="AF133" i="1" s="1"/>
  <c r="L133" i="1"/>
  <c r="K133" i="1"/>
  <c r="J133" i="1"/>
  <c r="D133" i="1"/>
  <c r="C133" i="1"/>
  <c r="AE132" i="1"/>
  <c r="AF132" i="1" s="1"/>
  <c r="L132" i="1"/>
  <c r="AD132" i="1" s="1"/>
  <c r="K132" i="1"/>
  <c r="J132" i="1"/>
  <c r="D132" i="1"/>
  <c r="C132" i="1"/>
  <c r="AD131" i="1"/>
  <c r="AE131" i="1" s="1"/>
  <c r="AF131" i="1" s="1"/>
  <c r="L131" i="1"/>
  <c r="K131" i="1"/>
  <c r="J131" i="1"/>
  <c r="D131" i="1"/>
  <c r="C131" i="1"/>
  <c r="AD130" i="1"/>
  <c r="L130" i="1"/>
  <c r="K130" i="1"/>
  <c r="J130" i="1"/>
  <c r="AE130" i="1" s="1"/>
  <c r="AF130" i="1" s="1"/>
  <c r="D130" i="1"/>
  <c r="C130" i="1"/>
  <c r="L129" i="1"/>
  <c r="AD129" i="1" s="1"/>
  <c r="K129" i="1"/>
  <c r="D129" i="1"/>
  <c r="J129" i="1" s="1"/>
  <c r="AE129" i="1" s="1"/>
  <c r="AF129" i="1" s="1"/>
  <c r="C129" i="1"/>
  <c r="AD128" i="1"/>
  <c r="L128" i="1"/>
  <c r="K128" i="1"/>
  <c r="J128" i="1"/>
  <c r="D128" i="1"/>
  <c r="C128" i="1"/>
  <c r="AD127" i="1"/>
  <c r="L127" i="1"/>
  <c r="K127" i="1"/>
  <c r="J127" i="1"/>
  <c r="AE127" i="1" s="1"/>
  <c r="AF127" i="1" s="1"/>
  <c r="D127" i="1"/>
  <c r="C127" i="1"/>
  <c r="AD126" i="1"/>
  <c r="L126" i="1"/>
  <c r="K126" i="1"/>
  <c r="D126" i="1"/>
  <c r="J126" i="1" s="1"/>
  <c r="AE126" i="1" s="1"/>
  <c r="AF126" i="1" s="1"/>
  <c r="C126" i="1"/>
  <c r="AD125" i="1"/>
  <c r="AE125" i="1" s="1"/>
  <c r="AF125" i="1" s="1"/>
  <c r="L125" i="1"/>
  <c r="K125" i="1"/>
  <c r="J125" i="1"/>
  <c r="D125" i="1"/>
  <c r="C125" i="1"/>
  <c r="L124" i="1"/>
  <c r="AD124" i="1" s="1"/>
  <c r="AE124" i="1" s="1"/>
  <c r="AF124" i="1" s="1"/>
  <c r="K124" i="1"/>
  <c r="J124" i="1"/>
  <c r="D124" i="1"/>
  <c r="C124" i="1"/>
  <c r="AD123" i="1"/>
  <c r="AE123" i="1" s="1"/>
  <c r="AF123" i="1" s="1"/>
  <c r="L123" i="1"/>
  <c r="K123" i="1"/>
  <c r="J123" i="1"/>
  <c r="D123" i="1"/>
  <c r="C123" i="1"/>
  <c r="AD122" i="1"/>
  <c r="L122" i="1"/>
  <c r="K122" i="1"/>
  <c r="J122" i="1"/>
  <c r="AE122" i="1" s="1"/>
  <c r="AF122" i="1" s="1"/>
  <c r="D122" i="1"/>
  <c r="C122" i="1"/>
  <c r="L121" i="1"/>
  <c r="AD121" i="1" s="1"/>
  <c r="K121" i="1"/>
  <c r="D121" i="1"/>
  <c r="J121" i="1" s="1"/>
  <c r="C121" i="1"/>
  <c r="AD120" i="1"/>
  <c r="L120" i="1"/>
  <c r="K120" i="1"/>
  <c r="J120" i="1"/>
  <c r="AE120" i="1" s="1"/>
  <c r="AF120" i="1" s="1"/>
  <c r="D120" i="1"/>
  <c r="C120" i="1"/>
  <c r="AD119" i="1"/>
  <c r="L119" i="1"/>
  <c r="K119" i="1"/>
  <c r="D119" i="1"/>
  <c r="J119" i="1" s="1"/>
  <c r="AE119" i="1" s="1"/>
  <c r="AF119" i="1" s="1"/>
  <c r="C119" i="1"/>
  <c r="AD118" i="1"/>
  <c r="L118" i="1"/>
  <c r="K118" i="1"/>
  <c r="D118" i="1"/>
  <c r="J118" i="1" s="1"/>
  <c r="AE118" i="1" s="1"/>
  <c r="AF118" i="1" s="1"/>
  <c r="C118" i="1"/>
  <c r="AD117" i="1"/>
  <c r="AE117" i="1" s="1"/>
  <c r="AF117" i="1" s="1"/>
  <c r="L117" i="1"/>
  <c r="K117" i="1"/>
  <c r="J117" i="1"/>
  <c r="D117" i="1"/>
  <c r="C117" i="1"/>
  <c r="L116" i="1"/>
  <c r="AD116" i="1" s="1"/>
  <c r="AE116" i="1" s="1"/>
  <c r="AF116" i="1" s="1"/>
  <c r="K116" i="1"/>
  <c r="J116" i="1"/>
  <c r="D116" i="1"/>
  <c r="C116" i="1"/>
  <c r="AE115" i="1"/>
  <c r="AF115" i="1" s="1"/>
  <c r="L115" i="1"/>
  <c r="AD115" i="1" s="1"/>
  <c r="K115" i="1"/>
  <c r="J115" i="1"/>
  <c r="D115" i="1"/>
  <c r="C115" i="1"/>
  <c r="L114" i="1"/>
  <c r="AD114" i="1" s="1"/>
  <c r="AE114" i="1" s="1"/>
  <c r="AF114" i="1" s="1"/>
  <c r="K114" i="1"/>
  <c r="J114" i="1"/>
  <c r="D114" i="1"/>
  <c r="C114" i="1"/>
  <c r="AF113" i="1"/>
  <c r="AE113" i="1"/>
  <c r="L113" i="1"/>
  <c r="AD113" i="1" s="1"/>
  <c r="K113" i="1"/>
  <c r="J113" i="1"/>
  <c r="D113" i="1"/>
  <c r="C113" i="1"/>
  <c r="AE112" i="1"/>
  <c r="AF112" i="1" s="1"/>
  <c r="L112" i="1"/>
  <c r="AD112" i="1" s="1"/>
  <c r="K112" i="1"/>
  <c r="J112" i="1"/>
  <c r="D112" i="1"/>
  <c r="C112" i="1"/>
  <c r="L111" i="1"/>
  <c r="AD111" i="1" s="1"/>
  <c r="AE111" i="1" s="1"/>
  <c r="AF111" i="1" s="1"/>
  <c r="K111" i="1"/>
  <c r="J111" i="1"/>
  <c r="D111" i="1"/>
  <c r="C111" i="1"/>
  <c r="AF110" i="1"/>
  <c r="AE110" i="1"/>
  <c r="AD110" i="1"/>
  <c r="K110" i="1"/>
  <c r="J110" i="1"/>
  <c r="D110" i="1"/>
  <c r="C110" i="1"/>
  <c r="AD109" i="1"/>
  <c r="AE109" i="1" s="1"/>
  <c r="AF109" i="1" s="1"/>
  <c r="L109" i="1"/>
  <c r="K109" i="1"/>
  <c r="J109" i="1"/>
  <c r="D109" i="1"/>
  <c r="C109" i="1"/>
  <c r="AE108" i="1"/>
  <c r="AF108" i="1" s="1"/>
  <c r="AD108" i="1"/>
  <c r="L108" i="1"/>
  <c r="K108" i="1"/>
  <c r="J108" i="1"/>
  <c r="D108" i="1"/>
  <c r="C108" i="1"/>
  <c r="AD107" i="1"/>
  <c r="AE107" i="1" s="1"/>
  <c r="AF107" i="1" s="1"/>
  <c r="L107" i="1"/>
  <c r="K107" i="1"/>
  <c r="J107" i="1"/>
  <c r="D107" i="1"/>
  <c r="C107" i="1"/>
  <c r="AE106" i="1"/>
  <c r="AF106" i="1" s="1"/>
  <c r="AD106" i="1"/>
  <c r="L106" i="1"/>
  <c r="K106" i="1"/>
  <c r="J106" i="1"/>
  <c r="D106" i="1"/>
  <c r="C106" i="1"/>
  <c r="AE105" i="1"/>
  <c r="AF105" i="1" s="1"/>
  <c r="AD105" i="1"/>
  <c r="L105" i="1"/>
  <c r="K105" i="1"/>
  <c r="J105" i="1"/>
  <c r="D105" i="1"/>
  <c r="C105" i="1"/>
  <c r="AD104" i="1"/>
  <c r="AE104" i="1" s="1"/>
  <c r="AF104" i="1" s="1"/>
  <c r="L104" i="1"/>
  <c r="K104" i="1"/>
  <c r="J104" i="1"/>
  <c r="D104" i="1"/>
  <c r="C104" i="1"/>
  <c r="AD103" i="1"/>
  <c r="AE103" i="1" s="1"/>
  <c r="AF103" i="1" s="1"/>
  <c r="L103" i="1"/>
  <c r="K103" i="1"/>
  <c r="J103" i="1"/>
  <c r="D103" i="1"/>
  <c r="C103" i="1"/>
  <c r="AD102" i="1"/>
  <c r="J102" i="1"/>
  <c r="D102" i="1"/>
  <c r="K102" i="1" s="1"/>
  <c r="AE102" i="1" s="1"/>
  <c r="AF102" i="1" s="1"/>
  <c r="C102" i="1"/>
  <c r="AD101" i="1"/>
  <c r="K101" i="1"/>
  <c r="D101" i="1"/>
  <c r="J101" i="1" s="1"/>
  <c r="C101" i="1"/>
  <c r="AD100" i="1"/>
  <c r="K100" i="1"/>
  <c r="J100" i="1"/>
  <c r="AE100" i="1" s="1"/>
  <c r="AF100" i="1" s="1"/>
  <c r="D100" i="1"/>
  <c r="C100" i="1"/>
  <c r="AD99" i="1"/>
  <c r="D99" i="1"/>
  <c r="C99" i="1"/>
  <c r="AD98" i="1"/>
  <c r="D98" i="1"/>
  <c r="C98" i="1"/>
  <c r="AD97" i="1"/>
  <c r="L97" i="1"/>
  <c r="K97" i="1"/>
  <c r="D97" i="1"/>
  <c r="J97" i="1" s="1"/>
  <c r="AE97" i="1" s="1"/>
  <c r="AF97" i="1" s="1"/>
  <c r="C97" i="1"/>
  <c r="AD96" i="1"/>
  <c r="L96" i="1"/>
  <c r="K96" i="1"/>
  <c r="D96" i="1"/>
  <c r="J96" i="1" s="1"/>
  <c r="AE96" i="1" s="1"/>
  <c r="AF96" i="1" s="1"/>
  <c r="C96" i="1"/>
  <c r="AD95" i="1"/>
  <c r="L95" i="1"/>
  <c r="K95" i="1"/>
  <c r="D95" i="1"/>
  <c r="J95" i="1" s="1"/>
  <c r="AE95" i="1" s="1"/>
  <c r="AF95" i="1" s="1"/>
  <c r="C95" i="1"/>
  <c r="AD94" i="1"/>
  <c r="L94" i="1"/>
  <c r="K94" i="1"/>
  <c r="D94" i="1"/>
  <c r="J94" i="1" s="1"/>
  <c r="AE94" i="1" s="1"/>
  <c r="AF94" i="1" s="1"/>
  <c r="C94" i="1"/>
  <c r="AE93" i="1"/>
  <c r="AF93" i="1" s="1"/>
  <c r="AD93" i="1"/>
  <c r="K93" i="1"/>
  <c r="J93" i="1"/>
  <c r="D93" i="1"/>
  <c r="C93" i="1"/>
  <c r="AD92" i="1"/>
  <c r="L92" i="1"/>
  <c r="K92" i="1"/>
  <c r="AE92" i="1" s="1"/>
  <c r="AF92" i="1" s="1"/>
  <c r="J92" i="1"/>
  <c r="D92" i="1"/>
  <c r="C92" i="1"/>
  <c r="AD91" i="1"/>
  <c r="L91" i="1"/>
  <c r="K91" i="1"/>
  <c r="AE91" i="1" s="1"/>
  <c r="AF91" i="1" s="1"/>
  <c r="J91" i="1"/>
  <c r="D91" i="1"/>
  <c r="C91" i="1"/>
  <c r="AD90" i="1"/>
  <c r="L90" i="1"/>
  <c r="K90" i="1"/>
  <c r="AE90" i="1" s="1"/>
  <c r="AF90" i="1" s="1"/>
  <c r="J90" i="1"/>
  <c r="D90" i="1"/>
  <c r="C90" i="1"/>
  <c r="AF89" i="1"/>
  <c r="AD89" i="1"/>
  <c r="L89" i="1"/>
  <c r="K89" i="1"/>
  <c r="AE89" i="1" s="1"/>
  <c r="J89" i="1"/>
  <c r="D89" i="1"/>
  <c r="C89" i="1"/>
  <c r="AF88" i="1"/>
  <c r="AD88" i="1"/>
  <c r="L88" i="1"/>
  <c r="K88" i="1"/>
  <c r="AE88" i="1" s="1"/>
  <c r="J88" i="1"/>
  <c r="D88" i="1"/>
  <c r="C88" i="1"/>
  <c r="AF87" i="1"/>
  <c r="AD87" i="1"/>
  <c r="L87" i="1"/>
  <c r="K87" i="1"/>
  <c r="AE87" i="1" s="1"/>
  <c r="J87" i="1"/>
  <c r="D87" i="1"/>
  <c r="C87" i="1"/>
  <c r="AD86" i="1"/>
  <c r="L86" i="1"/>
  <c r="K86" i="1"/>
  <c r="AE86" i="1" s="1"/>
  <c r="AF86" i="1" s="1"/>
  <c r="J86" i="1"/>
  <c r="D86" i="1"/>
  <c r="C86" i="1"/>
  <c r="AD85" i="1"/>
  <c r="L85" i="1"/>
  <c r="K85" i="1"/>
  <c r="AE85" i="1" s="1"/>
  <c r="AF85" i="1" s="1"/>
  <c r="J85" i="1"/>
  <c r="D85" i="1"/>
  <c r="C85" i="1"/>
  <c r="AD84" i="1"/>
  <c r="L84" i="1"/>
  <c r="K84" i="1"/>
  <c r="AE84" i="1" s="1"/>
  <c r="AF84" i="1" s="1"/>
  <c r="J84" i="1"/>
  <c r="D84" i="1"/>
  <c r="C84" i="1"/>
  <c r="AD83" i="1"/>
  <c r="L83" i="1"/>
  <c r="K83" i="1"/>
  <c r="AE83" i="1" s="1"/>
  <c r="AF83" i="1" s="1"/>
  <c r="J83" i="1"/>
  <c r="D83" i="1"/>
  <c r="C83" i="1"/>
  <c r="AD82" i="1"/>
  <c r="L82" i="1"/>
  <c r="K82" i="1"/>
  <c r="AE82" i="1" s="1"/>
  <c r="AF82" i="1" s="1"/>
  <c r="J82" i="1"/>
  <c r="D82" i="1"/>
  <c r="C82" i="1"/>
  <c r="AF81" i="1"/>
  <c r="AD81" i="1"/>
  <c r="L81" i="1"/>
  <c r="K81" i="1"/>
  <c r="AE81" i="1" s="1"/>
  <c r="J81" i="1"/>
  <c r="D81" i="1"/>
  <c r="C81" i="1"/>
  <c r="AF80" i="1"/>
  <c r="AD80" i="1"/>
  <c r="L80" i="1"/>
  <c r="K80" i="1"/>
  <c r="AE80" i="1" s="1"/>
  <c r="J80" i="1"/>
  <c r="D80" i="1"/>
  <c r="C80" i="1"/>
  <c r="AF79" i="1"/>
  <c r="AD79" i="1"/>
  <c r="L79" i="1"/>
  <c r="K79" i="1"/>
  <c r="AE79" i="1" s="1"/>
  <c r="J79" i="1"/>
  <c r="D79" i="1"/>
  <c r="C79" i="1"/>
  <c r="AD78" i="1"/>
  <c r="L78" i="1"/>
  <c r="K78" i="1"/>
  <c r="AE78" i="1" s="1"/>
  <c r="AF78" i="1" s="1"/>
  <c r="J78" i="1"/>
  <c r="D78" i="1"/>
  <c r="C78" i="1"/>
  <c r="AD77" i="1"/>
  <c r="L77" i="1"/>
  <c r="K77" i="1"/>
  <c r="AE77" i="1" s="1"/>
  <c r="AF77" i="1" s="1"/>
  <c r="J77" i="1"/>
  <c r="D77" i="1"/>
  <c r="C77" i="1"/>
  <c r="AD76" i="1"/>
  <c r="L76" i="1"/>
  <c r="K76" i="1"/>
  <c r="AE76" i="1" s="1"/>
  <c r="AF76" i="1" s="1"/>
  <c r="J76" i="1"/>
  <c r="D76" i="1"/>
  <c r="C76" i="1"/>
  <c r="AD75" i="1"/>
  <c r="L75" i="1"/>
  <c r="G3" i="4" s="1"/>
  <c r="K75" i="1"/>
  <c r="AE75" i="1" s="1"/>
  <c r="AF75" i="1" s="1"/>
  <c r="J75" i="1"/>
  <c r="D75" i="1"/>
  <c r="C75" i="1"/>
  <c r="AD74" i="1"/>
  <c r="K74" i="1"/>
  <c r="J74" i="1"/>
  <c r="AE74" i="1" s="1"/>
  <c r="AF74" i="1" s="1"/>
  <c r="D74" i="1"/>
  <c r="C74" i="1"/>
  <c r="AF73" i="1"/>
  <c r="AE73" i="1"/>
  <c r="L73" i="1"/>
  <c r="AD73" i="1" s="1"/>
  <c r="K73" i="1"/>
  <c r="J73" i="1"/>
  <c r="D73" i="1"/>
  <c r="C73" i="1"/>
  <c r="AE72" i="1"/>
  <c r="AF72" i="1" s="1"/>
  <c r="L72" i="1"/>
  <c r="AD72" i="1" s="1"/>
  <c r="K72" i="1"/>
  <c r="J72" i="1"/>
  <c r="D72" i="1"/>
  <c r="C72" i="1"/>
  <c r="L71" i="1"/>
  <c r="K71" i="1"/>
  <c r="J71" i="1"/>
  <c r="D71" i="1"/>
  <c r="C71" i="1"/>
  <c r="L70" i="1"/>
  <c r="K70" i="1"/>
  <c r="J70" i="1"/>
  <c r="D70" i="1"/>
  <c r="C70" i="1"/>
  <c r="AE69" i="1"/>
  <c r="AF69" i="1" s="1"/>
  <c r="AD69" i="1"/>
  <c r="K69" i="1"/>
  <c r="J69" i="1"/>
  <c r="D69" i="1"/>
  <c r="C69" i="1"/>
  <c r="AD68" i="1"/>
  <c r="J68" i="1"/>
  <c r="D68" i="1"/>
  <c r="K68" i="1" s="1"/>
  <c r="AE68" i="1" s="1"/>
  <c r="AF68" i="1" s="1"/>
  <c r="C68" i="1"/>
  <c r="AD67" i="1"/>
  <c r="K67" i="1"/>
  <c r="D67" i="1"/>
  <c r="J67" i="1" s="1"/>
  <c r="C67" i="1"/>
  <c r="AD66" i="1"/>
  <c r="K66" i="1"/>
  <c r="J66" i="1"/>
  <c r="D66" i="1"/>
  <c r="C66" i="1"/>
  <c r="AD65" i="1"/>
  <c r="D65" i="1"/>
  <c r="K65" i="1" s="1"/>
  <c r="C65" i="1"/>
  <c r="AD64" i="1"/>
  <c r="D64" i="1"/>
  <c r="C64" i="1"/>
  <c r="AD63" i="1"/>
  <c r="K63" i="1"/>
  <c r="D63" i="1"/>
  <c r="J63" i="1" s="1"/>
  <c r="AE63" i="1" s="1"/>
  <c r="AF63" i="1" s="1"/>
  <c r="C63" i="1"/>
  <c r="AD62" i="1"/>
  <c r="K62" i="1"/>
  <c r="J62" i="1"/>
  <c r="AE62" i="1" s="1"/>
  <c r="AF62" i="1" s="1"/>
  <c r="D62" i="1"/>
  <c r="C62" i="1"/>
  <c r="AE61" i="1"/>
  <c r="AF61" i="1" s="1"/>
  <c r="AD61" i="1"/>
  <c r="K61" i="1"/>
  <c r="J61" i="1"/>
  <c r="D61" i="1"/>
  <c r="C61" i="1"/>
  <c r="AE60" i="1"/>
  <c r="AF60" i="1" s="1"/>
  <c r="AD60" i="1"/>
  <c r="J60" i="1"/>
  <c r="D60" i="1"/>
  <c r="K60" i="1" s="1"/>
  <c r="C60" i="1"/>
  <c r="AD59" i="1"/>
  <c r="K59" i="1"/>
  <c r="D59" i="1"/>
  <c r="C59" i="1"/>
  <c r="AD58" i="1"/>
  <c r="K58" i="1"/>
  <c r="J58" i="1"/>
  <c r="D58" i="1"/>
  <c r="C58" i="1"/>
  <c r="AD57" i="1"/>
  <c r="J57" i="1"/>
  <c r="AE57" i="1" s="1"/>
  <c r="AF57" i="1" s="1"/>
  <c r="D57" i="1"/>
  <c r="K57" i="1" s="1"/>
  <c r="C57" i="1"/>
  <c r="AD56" i="1"/>
  <c r="D56" i="1"/>
  <c r="C56" i="1"/>
  <c r="AD55" i="1"/>
  <c r="K55" i="1"/>
  <c r="D55" i="1"/>
  <c r="J55" i="1" s="1"/>
  <c r="AE55" i="1" s="1"/>
  <c r="AF55" i="1" s="1"/>
  <c r="C55" i="1"/>
  <c r="AD54" i="1"/>
  <c r="K54" i="1"/>
  <c r="J54" i="1"/>
  <c r="AE54" i="1" s="1"/>
  <c r="AF54" i="1" s="1"/>
  <c r="D54" i="1"/>
  <c r="C54" i="1"/>
  <c r="AF53" i="1"/>
  <c r="AE53" i="1"/>
  <c r="AD53" i="1"/>
  <c r="K53" i="1"/>
  <c r="J53" i="1"/>
  <c r="D53" i="1"/>
  <c r="C53" i="1"/>
  <c r="AD52" i="1"/>
  <c r="AE52" i="1" s="1"/>
  <c r="AF52" i="1" s="1"/>
  <c r="J52" i="1"/>
  <c r="D52" i="1"/>
  <c r="K52" i="1" s="1"/>
  <c r="C52" i="1"/>
  <c r="AD51" i="1"/>
  <c r="K51" i="1"/>
  <c r="D51" i="1"/>
  <c r="J51" i="1" s="1"/>
  <c r="C51" i="1"/>
  <c r="AD50" i="1"/>
  <c r="K50" i="1"/>
  <c r="J50" i="1"/>
  <c r="D50" i="1"/>
  <c r="C50" i="1"/>
  <c r="AD49" i="1"/>
  <c r="D49" i="1"/>
  <c r="K49" i="1" s="1"/>
  <c r="C49" i="1"/>
  <c r="AD48" i="1"/>
  <c r="D48" i="1"/>
  <c r="C48" i="1"/>
  <c r="AD47" i="1"/>
  <c r="K47" i="1"/>
  <c r="D47" i="1"/>
  <c r="J47" i="1" s="1"/>
  <c r="AE47" i="1" s="1"/>
  <c r="AF47" i="1" s="1"/>
  <c r="C47" i="1"/>
  <c r="AF46" i="1"/>
  <c r="AD46" i="1"/>
  <c r="K46" i="1"/>
  <c r="J46" i="1"/>
  <c r="AE46" i="1" s="1"/>
  <c r="D46" i="1"/>
  <c r="C46" i="1"/>
  <c r="AE45" i="1"/>
  <c r="AF45" i="1" s="1"/>
  <c r="AD45" i="1"/>
  <c r="K45" i="1"/>
  <c r="J45" i="1"/>
  <c r="D45" i="1"/>
  <c r="C45" i="1"/>
  <c r="AD44" i="1"/>
  <c r="J44" i="1"/>
  <c r="D44" i="1"/>
  <c r="K44" i="1" s="1"/>
  <c r="AE44" i="1" s="1"/>
  <c r="AF44" i="1" s="1"/>
  <c r="C44" i="1"/>
  <c r="AD43" i="1"/>
  <c r="K43" i="1"/>
  <c r="D43" i="1"/>
  <c r="J43" i="1" s="1"/>
  <c r="C43" i="1"/>
  <c r="AD42" i="1"/>
  <c r="K42" i="1"/>
  <c r="J42" i="1"/>
  <c r="AE42" i="1" s="1"/>
  <c r="AF42" i="1" s="1"/>
  <c r="D42" i="1"/>
  <c r="C42" i="1"/>
  <c r="AD41" i="1"/>
  <c r="D41" i="1"/>
  <c r="K41" i="1" s="1"/>
  <c r="C41" i="1"/>
  <c r="AD40" i="1"/>
  <c r="D40" i="1"/>
  <c r="C40" i="1"/>
  <c r="AD39" i="1"/>
  <c r="K39" i="1"/>
  <c r="D39" i="1"/>
  <c r="J39" i="1" s="1"/>
  <c r="AE39" i="1" s="1"/>
  <c r="AF39" i="1" s="1"/>
  <c r="C39" i="1"/>
  <c r="AD38" i="1"/>
  <c r="K38" i="1"/>
  <c r="J38" i="1"/>
  <c r="AE38" i="1" s="1"/>
  <c r="AF38" i="1" s="1"/>
  <c r="D38" i="1"/>
  <c r="C38" i="1"/>
  <c r="AD37" i="1"/>
  <c r="K37" i="1"/>
  <c r="AE37" i="1" s="1"/>
  <c r="AF37" i="1" s="1"/>
  <c r="J37" i="1"/>
  <c r="D37" i="1"/>
  <c r="C37" i="1"/>
  <c r="AD36" i="1"/>
  <c r="J36" i="1"/>
  <c r="AE36" i="1" s="1"/>
  <c r="AF36" i="1" s="1"/>
  <c r="D36" i="1"/>
  <c r="K36" i="1" s="1"/>
  <c r="C36" i="1"/>
  <c r="AD35" i="1"/>
  <c r="K35" i="1"/>
  <c r="D35" i="1"/>
  <c r="J35" i="1" s="1"/>
  <c r="C35" i="1"/>
  <c r="AD34" i="1"/>
  <c r="K34" i="1"/>
  <c r="J34" i="1"/>
  <c r="D34" i="1"/>
  <c r="C34" i="1"/>
  <c r="AF33" i="1"/>
  <c r="AD33" i="1"/>
  <c r="J33" i="1"/>
  <c r="AE33" i="1" s="1"/>
  <c r="D33" i="1"/>
  <c r="K33" i="1" s="1"/>
  <c r="C33" i="1"/>
  <c r="AD32" i="1"/>
  <c r="D32" i="1"/>
  <c r="C32" i="1"/>
  <c r="AE31" i="1"/>
  <c r="AF31" i="1" s="1"/>
  <c r="AD31" i="1"/>
  <c r="K31" i="1"/>
  <c r="J31" i="1"/>
  <c r="D31" i="1"/>
  <c r="C31" i="1"/>
  <c r="AD30" i="1"/>
  <c r="K30" i="1"/>
  <c r="J30" i="1"/>
  <c r="D30" i="1"/>
  <c r="C30" i="1"/>
  <c r="AE29" i="1"/>
  <c r="AF29" i="1" s="1"/>
  <c r="AD29" i="1"/>
  <c r="K29" i="1"/>
  <c r="J29" i="1"/>
  <c r="D29" i="1"/>
  <c r="C29" i="1"/>
  <c r="AD28" i="1"/>
  <c r="J28" i="1"/>
  <c r="AE28" i="1" s="1"/>
  <c r="AF28" i="1" s="1"/>
  <c r="D28" i="1"/>
  <c r="K28" i="1" s="1"/>
  <c r="C28" i="1"/>
  <c r="AD27" i="1"/>
  <c r="D27" i="1"/>
  <c r="J27" i="1" s="1"/>
  <c r="C27" i="1"/>
  <c r="AD26" i="1"/>
  <c r="K26" i="1"/>
  <c r="J26" i="1"/>
  <c r="D26" i="1"/>
  <c r="C26" i="1"/>
  <c r="AD25" i="1"/>
  <c r="D25" i="1"/>
  <c r="K25" i="1" s="1"/>
  <c r="C25" i="1"/>
  <c r="AD24" i="1"/>
  <c r="D24" i="1"/>
  <c r="C24" i="1"/>
  <c r="AD23" i="1"/>
  <c r="K23" i="1"/>
  <c r="D23" i="1"/>
  <c r="J23" i="1" s="1"/>
  <c r="AE23" i="1" s="1"/>
  <c r="AF23" i="1" s="1"/>
  <c r="C23" i="1"/>
  <c r="AD22" i="1"/>
  <c r="K22" i="1"/>
  <c r="J22" i="1"/>
  <c r="AE22" i="1" s="1"/>
  <c r="AF22" i="1" s="1"/>
  <c r="D22" i="1"/>
  <c r="C22" i="1"/>
  <c r="AD21" i="1"/>
  <c r="K21" i="1"/>
  <c r="J21" i="1"/>
  <c r="AE21" i="1" s="1"/>
  <c r="AF21" i="1" s="1"/>
  <c r="D21" i="1"/>
  <c r="C21" i="1"/>
  <c r="AD20" i="1"/>
  <c r="D20" i="1"/>
  <c r="K20" i="1" s="1"/>
  <c r="C20" i="1"/>
  <c r="AD19" i="1"/>
  <c r="D19" i="1"/>
  <c r="J19" i="1" s="1"/>
  <c r="C19" i="1"/>
  <c r="AD18" i="1"/>
  <c r="K18" i="1"/>
  <c r="J18" i="1"/>
  <c r="AE18" i="1" s="1"/>
  <c r="AF18" i="1" s="1"/>
  <c r="D18" i="1"/>
  <c r="C18" i="1"/>
  <c r="AD17" i="1"/>
  <c r="J17" i="1"/>
  <c r="AE17" i="1" s="1"/>
  <c r="AF17" i="1" s="1"/>
  <c r="D17" i="1"/>
  <c r="K17" i="1" s="1"/>
  <c r="C17" i="1"/>
  <c r="AD16" i="1"/>
  <c r="D16" i="1"/>
  <c r="C16" i="1"/>
  <c r="AD15" i="1"/>
  <c r="K15" i="1"/>
  <c r="D15" i="1"/>
  <c r="C15" i="1"/>
  <c r="AD14" i="1"/>
  <c r="K14" i="1"/>
  <c r="J14" i="1"/>
  <c r="AE14" i="1" s="1"/>
  <c r="AF14" i="1" s="1"/>
  <c r="D14" i="1"/>
  <c r="C14" i="1"/>
  <c r="AD13" i="1"/>
  <c r="K13" i="1"/>
  <c r="J13" i="1"/>
  <c r="AE13" i="1" s="1"/>
  <c r="AF13" i="1" s="1"/>
  <c r="D13" i="1"/>
  <c r="C13" i="1"/>
  <c r="AD12" i="1"/>
  <c r="D12" i="1"/>
  <c r="K12" i="1" s="1"/>
  <c r="C12" i="1"/>
  <c r="AD11" i="1"/>
  <c r="K11" i="1"/>
  <c r="D11" i="1"/>
  <c r="J11" i="1" s="1"/>
  <c r="C11" i="1"/>
  <c r="AD10" i="1"/>
  <c r="K10" i="1"/>
  <c r="J10" i="1"/>
  <c r="AE10" i="1" s="1"/>
  <c r="AF10" i="1" s="1"/>
  <c r="D10" i="1"/>
  <c r="C10" i="1"/>
  <c r="AD9" i="1"/>
  <c r="D9" i="1"/>
  <c r="K9" i="1" s="1"/>
  <c r="C9" i="1"/>
  <c r="AD8" i="1"/>
  <c r="D8" i="1"/>
  <c r="C8" i="1"/>
  <c r="Z7" i="1"/>
  <c r="U7" i="1"/>
  <c r="S7" i="1"/>
  <c r="R7" i="1"/>
  <c r="N7" i="1"/>
  <c r="M7" i="1"/>
  <c r="AD6" i="1"/>
  <c r="V7" i="1" s="1"/>
  <c r="U41" i="4" l="1"/>
  <c r="S41" i="4"/>
  <c r="K41" i="4"/>
  <c r="W38" i="4"/>
  <c r="O38" i="4"/>
  <c r="G38" i="4"/>
  <c r="R41" i="4"/>
  <c r="J41" i="4"/>
  <c r="V38" i="4"/>
  <c r="N38" i="4"/>
  <c r="D38" i="4"/>
  <c r="Q41" i="4"/>
  <c r="I41" i="4"/>
  <c r="U38" i="4"/>
  <c r="M38" i="4"/>
  <c r="P41" i="4"/>
  <c r="H41" i="4"/>
  <c r="T38" i="4"/>
  <c r="L38" i="4"/>
  <c r="W41" i="4"/>
  <c r="N41" i="4"/>
  <c r="D41" i="4"/>
  <c r="D43" i="4" s="1"/>
  <c r="R38" i="4"/>
  <c r="J38" i="4"/>
  <c r="S38" i="4"/>
  <c r="V41" i="4"/>
  <c r="Q38" i="4"/>
  <c r="T41" i="4"/>
  <c r="P38" i="4"/>
  <c r="L41" i="4"/>
  <c r="H38" i="4"/>
  <c r="G41" i="4"/>
  <c r="H62" i="3"/>
  <c r="O41" i="4"/>
  <c r="M41" i="4"/>
  <c r="K38" i="4"/>
  <c r="I38" i="4"/>
  <c r="J62" i="3"/>
  <c r="S5" i="2"/>
  <c r="K5" i="2"/>
  <c r="I62" i="3"/>
  <c r="R5" i="2"/>
  <c r="J5" i="2"/>
  <c r="Q5" i="2"/>
  <c r="I5" i="2"/>
  <c r="X5" i="2"/>
  <c r="P5" i="2"/>
  <c r="H5" i="2"/>
  <c r="W5" i="2"/>
  <c r="O5" i="2"/>
  <c r="G5" i="2"/>
  <c r="V5" i="2"/>
  <c r="N5" i="2"/>
  <c r="U5" i="2"/>
  <c r="M5" i="2"/>
  <c r="E5" i="2"/>
  <c r="K8" i="1"/>
  <c r="E7" i="2"/>
  <c r="J8" i="1"/>
  <c r="T5" i="2"/>
  <c r="H7" i="3"/>
  <c r="H5" i="3"/>
  <c r="J6" i="3"/>
  <c r="E15" i="5" s="1"/>
  <c r="J8" i="3"/>
  <c r="E17" i="5" s="1"/>
  <c r="I6" i="3"/>
  <c r="I8" i="3"/>
  <c r="H6" i="3"/>
  <c r="H8" i="3"/>
  <c r="J5" i="3"/>
  <c r="J7" i="3"/>
  <c r="E16" i="5" s="1"/>
  <c r="I5" i="3"/>
  <c r="I7" i="3"/>
  <c r="AE11" i="1"/>
  <c r="AF11" i="1" s="1"/>
  <c r="AE26" i="1"/>
  <c r="AF26" i="1" s="1"/>
  <c r="K32" i="1"/>
  <c r="J32" i="1"/>
  <c r="AE32" i="1" s="1"/>
  <c r="AF32" i="1" s="1"/>
  <c r="K146" i="1"/>
  <c r="J146" i="1"/>
  <c r="AE146" i="1" s="1"/>
  <c r="AF146" i="1" s="1"/>
  <c r="AE148" i="1"/>
  <c r="AF148" i="1" s="1"/>
  <c r="K200" i="1"/>
  <c r="J200" i="1"/>
  <c r="K210" i="1"/>
  <c r="J210" i="1"/>
  <c r="K222" i="1"/>
  <c r="J222" i="1"/>
  <c r="K310" i="1"/>
  <c r="J310" i="1"/>
  <c r="AE310" i="1" s="1"/>
  <c r="AF310" i="1" s="1"/>
  <c r="K16" i="1"/>
  <c r="J16" i="1"/>
  <c r="K19" i="1"/>
  <c r="J25" i="1"/>
  <c r="AE25" i="1" s="1"/>
  <c r="AF25" i="1" s="1"/>
  <c r="AE34" i="1"/>
  <c r="AF34" i="1" s="1"/>
  <c r="J49" i="1"/>
  <c r="AE49" i="1" s="1"/>
  <c r="AF49" i="1" s="1"/>
  <c r="AE51" i="1"/>
  <c r="AF51" i="1" s="1"/>
  <c r="K64" i="1"/>
  <c r="J64" i="1"/>
  <c r="AE66" i="1"/>
  <c r="AF66" i="1" s="1"/>
  <c r="K152" i="1"/>
  <c r="J152" i="1"/>
  <c r="K162" i="1"/>
  <c r="J162" i="1"/>
  <c r="AE164" i="1"/>
  <c r="AF164" i="1" s="1"/>
  <c r="AE201" i="1"/>
  <c r="AF201" i="1" s="1"/>
  <c r="AE218" i="1"/>
  <c r="AF218" i="1" s="1"/>
  <c r="K232" i="1"/>
  <c r="J232" i="1"/>
  <c r="AE232" i="1" s="1"/>
  <c r="AF232" i="1" s="1"/>
  <c r="K239" i="1"/>
  <c r="J239" i="1"/>
  <c r="AE239" i="1" s="1"/>
  <c r="AF239" i="1" s="1"/>
  <c r="K248" i="1"/>
  <c r="J248" i="1"/>
  <c r="AE248" i="1" s="1"/>
  <c r="AF248" i="1" s="1"/>
  <c r="K255" i="1"/>
  <c r="J255" i="1"/>
  <c r="K40" i="1"/>
  <c r="J40" i="1"/>
  <c r="AE40" i="1" s="1"/>
  <c r="AF40" i="1" s="1"/>
  <c r="K351" i="1"/>
  <c r="J351" i="1"/>
  <c r="AE351" i="1" s="1"/>
  <c r="AF351" i="1" s="1"/>
  <c r="J35" i="3"/>
  <c r="I35" i="3"/>
  <c r="H35" i="3"/>
  <c r="H36" i="3" s="1"/>
  <c r="K98" i="1"/>
  <c r="J98" i="1"/>
  <c r="K374" i="1"/>
  <c r="J374" i="1"/>
  <c r="I82" i="3"/>
  <c r="H82" i="3"/>
  <c r="H83" i="3" s="1"/>
  <c r="J82" i="3"/>
  <c r="K99" i="1"/>
  <c r="J12" i="1"/>
  <c r="AE12" i="1" s="1"/>
  <c r="AF12" i="1" s="1"/>
  <c r="K24" i="1"/>
  <c r="J24" i="1"/>
  <c r="AE24" i="1" s="1"/>
  <c r="AF24" i="1" s="1"/>
  <c r="K27" i="1"/>
  <c r="AE30" i="1"/>
  <c r="AF30" i="1" s="1"/>
  <c r="J41" i="1"/>
  <c r="AE41" i="1" s="1"/>
  <c r="AF41" i="1" s="1"/>
  <c r="AE43" i="1"/>
  <c r="AF43" i="1" s="1"/>
  <c r="K56" i="1"/>
  <c r="J56" i="1"/>
  <c r="AE58" i="1"/>
  <c r="AF58" i="1" s="1"/>
  <c r="J99" i="1"/>
  <c r="AE99" i="1" s="1"/>
  <c r="AF99" i="1" s="1"/>
  <c r="AE101" i="1"/>
  <c r="AF101" i="1" s="1"/>
  <c r="AE136" i="1"/>
  <c r="AF136" i="1" s="1"/>
  <c r="AE159" i="1"/>
  <c r="AF159" i="1" s="1"/>
  <c r="J225" i="1"/>
  <c r="AE225" i="1" s="1"/>
  <c r="AF225" i="1" s="1"/>
  <c r="K246" i="1"/>
  <c r="J246" i="1"/>
  <c r="AE121" i="1"/>
  <c r="AF121" i="1" s="1"/>
  <c r="K168" i="1"/>
  <c r="J168" i="1"/>
  <c r="L24" i="8"/>
  <c r="K24" i="8"/>
  <c r="M19" i="8"/>
  <c r="L18" i="8"/>
  <c r="K17" i="8"/>
  <c r="M11" i="8"/>
  <c r="L10" i="8"/>
  <c r="K9" i="8"/>
  <c r="M20" i="8"/>
  <c r="L19" i="8"/>
  <c r="K18" i="8"/>
  <c r="M12" i="8"/>
  <c r="L11" i="8"/>
  <c r="K10" i="8"/>
  <c r="M21" i="8"/>
  <c r="L20" i="8"/>
  <c r="K19" i="8"/>
  <c r="N19" i="8" s="1"/>
  <c r="M13" i="8"/>
  <c r="L12" i="8"/>
  <c r="K11" i="8"/>
  <c r="N11" i="8" s="1"/>
  <c r="M22" i="8"/>
  <c r="L21" i="8"/>
  <c r="K20" i="8"/>
  <c r="N20" i="8" s="1"/>
  <c r="M14" i="8"/>
  <c r="L13" i="8"/>
  <c r="K12" i="8"/>
  <c r="M23" i="8"/>
  <c r="L22" i="8"/>
  <c r="K21" i="8"/>
  <c r="L23" i="8"/>
  <c r="K22" i="8"/>
  <c r="N22" i="8" s="1"/>
  <c r="M16" i="8"/>
  <c r="L15" i="8"/>
  <c r="K14" i="8"/>
  <c r="M8" i="8"/>
  <c r="M17" i="8"/>
  <c r="L14" i="8"/>
  <c r="M10" i="8"/>
  <c r="L17" i="8"/>
  <c r="K23" i="8"/>
  <c r="L8" i="8"/>
  <c r="L9" i="8"/>
  <c r="M24" i="8"/>
  <c r="L16" i="8"/>
  <c r="M18" i="8"/>
  <c r="M9" i="8"/>
  <c r="M15" i="8"/>
  <c r="K13" i="8"/>
  <c r="K15" i="8"/>
  <c r="K8" i="8"/>
  <c r="K16" i="8"/>
  <c r="N16" i="8" s="1"/>
  <c r="AE233" i="1"/>
  <c r="AF233" i="1" s="1"/>
  <c r="AE249" i="1"/>
  <c r="AF249" i="1" s="1"/>
  <c r="L5" i="2"/>
  <c r="AE19" i="1"/>
  <c r="AF19" i="1" s="1"/>
  <c r="J158" i="1"/>
  <c r="AE158" i="1" s="1"/>
  <c r="AF158" i="1" s="1"/>
  <c r="AE27" i="1"/>
  <c r="AF27" i="1" s="1"/>
  <c r="AB7" i="1"/>
  <c r="T7" i="1"/>
  <c r="L7" i="1"/>
  <c r="Y7" i="1"/>
  <c r="Q7" i="1"/>
  <c r="X7" i="1"/>
  <c r="P7" i="1"/>
  <c r="W7" i="1"/>
  <c r="O7" i="1"/>
  <c r="AA7" i="1"/>
  <c r="J9" i="1"/>
  <c r="AE9" i="1" s="1"/>
  <c r="AF9" i="1" s="1"/>
  <c r="J20" i="1"/>
  <c r="AE20" i="1" s="1"/>
  <c r="AF20" i="1" s="1"/>
  <c r="AE35" i="1"/>
  <c r="AF35" i="1" s="1"/>
  <c r="K48" i="1"/>
  <c r="J48" i="1"/>
  <c r="AE50" i="1"/>
  <c r="AF50" i="1" s="1"/>
  <c r="J65" i="1"/>
  <c r="AE65" i="1" s="1"/>
  <c r="AF65" i="1" s="1"/>
  <c r="AE67" i="1"/>
  <c r="AF67" i="1" s="1"/>
  <c r="AE128" i="1"/>
  <c r="AF128" i="1" s="1"/>
  <c r="J142" i="1"/>
  <c r="AE142" i="1" s="1"/>
  <c r="AF142" i="1" s="1"/>
  <c r="AE153" i="1"/>
  <c r="AF153" i="1" s="1"/>
  <c r="J163" i="1"/>
  <c r="AE163" i="1" s="1"/>
  <c r="AF163" i="1" s="1"/>
  <c r="AE208" i="1"/>
  <c r="AF208" i="1" s="1"/>
  <c r="J215" i="1"/>
  <c r="AE215" i="1" s="1"/>
  <c r="AF215" i="1" s="1"/>
  <c r="AE242" i="1"/>
  <c r="AF242" i="1" s="1"/>
  <c r="AE258" i="1"/>
  <c r="AF258" i="1" s="1"/>
  <c r="K278" i="1"/>
  <c r="J278" i="1"/>
  <c r="AE278" i="1" s="1"/>
  <c r="AF278" i="1" s="1"/>
  <c r="AE289" i="1"/>
  <c r="AF289" i="1" s="1"/>
  <c r="K318" i="1"/>
  <c r="J318" i="1"/>
  <c r="AE318" i="1" s="1"/>
  <c r="AF318" i="1" s="1"/>
  <c r="AE320" i="1"/>
  <c r="AF320" i="1" s="1"/>
  <c r="AE345" i="1"/>
  <c r="AF345" i="1" s="1"/>
  <c r="K382" i="1"/>
  <c r="J382" i="1"/>
  <c r="AE384" i="1"/>
  <c r="AF384" i="1" s="1"/>
  <c r="AE401" i="1"/>
  <c r="AF401" i="1" s="1"/>
  <c r="J34" i="3"/>
  <c r="E36" i="5" s="1"/>
  <c r="K33" i="3"/>
  <c r="K262" i="1"/>
  <c r="J262" i="1"/>
  <c r="AE262" i="1" s="1"/>
  <c r="AF262" i="1" s="1"/>
  <c r="I64" i="3"/>
  <c r="H64" i="3"/>
  <c r="H65" i="3" s="1"/>
  <c r="J64" i="3"/>
  <c r="T12" i="4"/>
  <c r="L12" i="4"/>
  <c r="P12" i="4"/>
  <c r="H12" i="4"/>
  <c r="W12" i="4"/>
  <c r="O12" i="4"/>
  <c r="N12" i="4"/>
  <c r="M12" i="4"/>
  <c r="V12" i="4"/>
  <c r="K12" i="4"/>
  <c r="U12" i="4"/>
  <c r="J12" i="4"/>
  <c r="S12" i="4"/>
  <c r="I12" i="4"/>
  <c r="R12" i="4"/>
  <c r="G12" i="4"/>
  <c r="Q12" i="4"/>
  <c r="D12" i="4"/>
  <c r="U18" i="4"/>
  <c r="M18" i="4"/>
  <c r="T18" i="4"/>
  <c r="L18" i="4"/>
  <c r="S18" i="4"/>
  <c r="K18" i="4"/>
  <c r="P18" i="4"/>
  <c r="H18" i="4"/>
  <c r="W18" i="4"/>
  <c r="O18" i="4"/>
  <c r="G18" i="4"/>
  <c r="V18" i="4"/>
  <c r="R18" i="4"/>
  <c r="Q18" i="4"/>
  <c r="N18" i="4"/>
  <c r="J18" i="4"/>
  <c r="I18" i="4"/>
  <c r="D18" i="4"/>
  <c r="J31" i="3"/>
  <c r="I31" i="3"/>
  <c r="J264" i="1"/>
  <c r="AE264" i="1" s="1"/>
  <c r="AF264" i="1" s="1"/>
  <c r="AE280" i="1"/>
  <c r="AF280" i="1" s="1"/>
  <c r="K326" i="1"/>
  <c r="J326" i="1"/>
  <c r="AE326" i="1" s="1"/>
  <c r="AF326" i="1" s="1"/>
  <c r="AE328" i="1"/>
  <c r="AF328" i="1" s="1"/>
  <c r="AE353" i="1"/>
  <c r="AF353" i="1" s="1"/>
  <c r="K390" i="1"/>
  <c r="J390" i="1"/>
  <c r="AE390" i="1" s="1"/>
  <c r="AF390" i="1" s="1"/>
  <c r="AE392" i="1"/>
  <c r="AF392" i="1" s="1"/>
  <c r="J15" i="1"/>
  <c r="AE15" i="1" s="1"/>
  <c r="AF15" i="1" s="1"/>
  <c r="U24" i="4"/>
  <c r="M24" i="4"/>
  <c r="T24" i="4"/>
  <c r="L24" i="4"/>
  <c r="S24" i="4"/>
  <c r="K24" i="4"/>
  <c r="P24" i="4"/>
  <c r="H24" i="4"/>
  <c r="W24" i="4"/>
  <c r="O24" i="4"/>
  <c r="G24" i="4"/>
  <c r="V24" i="4"/>
  <c r="R24" i="4"/>
  <c r="Q24" i="4"/>
  <c r="N24" i="4"/>
  <c r="J24" i="4"/>
  <c r="J91" i="3"/>
  <c r="I24" i="4"/>
  <c r="I91" i="3"/>
  <c r="D24" i="4"/>
  <c r="H91" i="3"/>
  <c r="J76" i="3"/>
  <c r="I76" i="3"/>
  <c r="H76" i="3"/>
  <c r="H77" i="3" s="1"/>
  <c r="P30" i="4"/>
  <c r="W30" i="4"/>
  <c r="V30" i="4"/>
  <c r="N30" i="4"/>
  <c r="U30" i="4"/>
  <c r="M30" i="4"/>
  <c r="S30" i="4"/>
  <c r="K30" i="4"/>
  <c r="Q30" i="4"/>
  <c r="O30" i="4"/>
  <c r="L30" i="4"/>
  <c r="H30" i="4"/>
  <c r="T30" i="4"/>
  <c r="G30" i="4"/>
  <c r="I30" i="4"/>
  <c r="D30" i="4"/>
  <c r="R30" i="4"/>
  <c r="J30" i="4"/>
  <c r="K214" i="1"/>
  <c r="J214" i="1"/>
  <c r="AE217" i="1"/>
  <c r="AF217" i="1" s="1"/>
  <c r="AE241" i="1"/>
  <c r="AF241" i="1" s="1"/>
  <c r="AE257" i="1"/>
  <c r="AF257" i="1" s="1"/>
  <c r="AE273" i="1"/>
  <c r="AF273" i="1" s="1"/>
  <c r="AE297" i="1"/>
  <c r="AF297" i="1" s="1"/>
  <c r="K334" i="1"/>
  <c r="J334" i="1"/>
  <c r="AE336" i="1"/>
  <c r="AF336" i="1" s="1"/>
  <c r="AE361" i="1"/>
  <c r="AF361" i="1" s="1"/>
  <c r="AE407" i="1"/>
  <c r="AF407" i="1" s="1"/>
  <c r="J66" i="3"/>
  <c r="I66" i="3"/>
  <c r="H66" i="3"/>
  <c r="H67" i="3" s="1"/>
  <c r="J84" i="3"/>
  <c r="I84" i="3"/>
  <c r="H84" i="3"/>
  <c r="H85" i="3" s="1"/>
  <c r="Q27" i="4"/>
  <c r="I27" i="4"/>
  <c r="P27" i="4"/>
  <c r="H27" i="4"/>
  <c r="W27" i="4"/>
  <c r="O27" i="4"/>
  <c r="G27" i="4"/>
  <c r="T27" i="4"/>
  <c r="L27" i="4"/>
  <c r="S27" i="4"/>
  <c r="K27" i="4"/>
  <c r="V27" i="4"/>
  <c r="U27" i="4"/>
  <c r="R27" i="4"/>
  <c r="N27" i="4"/>
  <c r="M27" i="4"/>
  <c r="J27" i="4"/>
  <c r="D27" i="4"/>
  <c r="AE224" i="1"/>
  <c r="AF224" i="1" s="1"/>
  <c r="K286" i="1"/>
  <c r="J286" i="1"/>
  <c r="AE286" i="1" s="1"/>
  <c r="AF286" i="1" s="1"/>
  <c r="AE288" i="1"/>
  <c r="AF288" i="1" s="1"/>
  <c r="AE305" i="1"/>
  <c r="AF305" i="1" s="1"/>
  <c r="K342" i="1"/>
  <c r="J342" i="1"/>
  <c r="AE342" i="1" s="1"/>
  <c r="AF342" i="1" s="1"/>
  <c r="AE369" i="1"/>
  <c r="AF369" i="1" s="1"/>
  <c r="D23" i="5"/>
  <c r="C23" i="5" s="1"/>
  <c r="K14" i="3"/>
  <c r="D8" i="7"/>
  <c r="Y3" i="4"/>
  <c r="G6" i="4"/>
  <c r="J20" i="3"/>
  <c r="I20" i="3"/>
  <c r="H20" i="3"/>
  <c r="H21" i="3" s="1"/>
  <c r="J16" i="3"/>
  <c r="I16" i="3"/>
  <c r="H16" i="3"/>
  <c r="H17" i="3" s="1"/>
  <c r="K206" i="1"/>
  <c r="J206" i="1"/>
  <c r="AE206" i="1" s="1"/>
  <c r="AF206" i="1" s="1"/>
  <c r="K238" i="1"/>
  <c r="J238" i="1"/>
  <c r="K254" i="1"/>
  <c r="J254" i="1"/>
  <c r="K270" i="1"/>
  <c r="J270" i="1"/>
  <c r="AE313" i="1"/>
  <c r="AF313" i="1" s="1"/>
  <c r="J319" i="1"/>
  <c r="AE319" i="1" s="1"/>
  <c r="AF319" i="1" s="1"/>
  <c r="K350" i="1"/>
  <c r="J350" i="1"/>
  <c r="AE352" i="1"/>
  <c r="AF352" i="1" s="1"/>
  <c r="AE377" i="1"/>
  <c r="AF377" i="1" s="1"/>
  <c r="J383" i="1"/>
  <c r="AE383" i="1" s="1"/>
  <c r="AF383" i="1" s="1"/>
  <c r="J68" i="3"/>
  <c r="I68" i="3"/>
  <c r="H68" i="3"/>
  <c r="H69" i="3" s="1"/>
  <c r="G4" i="4"/>
  <c r="L395" i="1"/>
  <c r="L411" i="1" s="1"/>
  <c r="G7" i="4"/>
  <c r="AE144" i="1"/>
  <c r="AF144" i="1" s="1"/>
  <c r="J154" i="1"/>
  <c r="AE154" i="1" s="1"/>
  <c r="AF154" i="1" s="1"/>
  <c r="AE160" i="1"/>
  <c r="AF160" i="1" s="1"/>
  <c r="J170" i="1"/>
  <c r="AE170" i="1" s="1"/>
  <c r="AF170" i="1" s="1"/>
  <c r="J216" i="1"/>
  <c r="AE216" i="1" s="1"/>
  <c r="AF216" i="1" s="1"/>
  <c r="J226" i="1"/>
  <c r="AE226" i="1" s="1"/>
  <c r="AF226" i="1" s="1"/>
  <c r="J240" i="1"/>
  <c r="AE240" i="1" s="1"/>
  <c r="AF240" i="1" s="1"/>
  <c r="J247" i="1"/>
  <c r="AE247" i="1" s="1"/>
  <c r="AF247" i="1" s="1"/>
  <c r="J256" i="1"/>
  <c r="AE256" i="1" s="1"/>
  <c r="AF256" i="1" s="1"/>
  <c r="J263" i="1"/>
  <c r="AE263" i="1" s="1"/>
  <c r="AF263" i="1" s="1"/>
  <c r="J272" i="1"/>
  <c r="AE272" i="1" s="1"/>
  <c r="AF272" i="1" s="1"/>
  <c r="K294" i="1"/>
  <c r="J294" i="1"/>
  <c r="AE296" i="1"/>
  <c r="AF296" i="1" s="1"/>
  <c r="AE321" i="1"/>
  <c r="AF321" i="1" s="1"/>
  <c r="K358" i="1"/>
  <c r="J358" i="1"/>
  <c r="AE360" i="1"/>
  <c r="AF360" i="1" s="1"/>
  <c r="AE385" i="1"/>
  <c r="AF385" i="1" s="1"/>
  <c r="H31" i="3"/>
  <c r="H32" i="3" s="1"/>
  <c r="J59" i="1"/>
  <c r="AE59" i="1" s="1"/>
  <c r="AF59" i="1" s="1"/>
  <c r="AD70" i="1"/>
  <c r="AE70" i="1" s="1"/>
  <c r="AF70" i="1" s="1"/>
  <c r="AD71" i="1"/>
  <c r="AE71" i="1" s="1"/>
  <c r="AF71" i="1" s="1"/>
  <c r="I18" i="3"/>
  <c r="H18" i="3"/>
  <c r="H19" i="3" s="1"/>
  <c r="J18" i="3"/>
  <c r="K138" i="1"/>
  <c r="AE138" i="1" s="1"/>
  <c r="AF138" i="1" s="1"/>
  <c r="K149" i="1"/>
  <c r="AE149" i="1" s="1"/>
  <c r="AF149" i="1" s="1"/>
  <c r="K160" i="1"/>
  <c r="K165" i="1"/>
  <c r="AE165" i="1" s="1"/>
  <c r="AF165" i="1" s="1"/>
  <c r="K198" i="1"/>
  <c r="J198" i="1"/>
  <c r="AE198" i="1" s="1"/>
  <c r="AF198" i="1" s="1"/>
  <c r="J223" i="1"/>
  <c r="AE223" i="1" s="1"/>
  <c r="AF223" i="1" s="1"/>
  <c r="K230" i="1"/>
  <c r="J230" i="1"/>
  <c r="AE230" i="1" s="1"/>
  <c r="AF230" i="1" s="1"/>
  <c r="AE281" i="1"/>
  <c r="AF281" i="1" s="1"/>
  <c r="K302" i="1"/>
  <c r="J302" i="1"/>
  <c r="AE302" i="1" s="1"/>
  <c r="AF302" i="1" s="1"/>
  <c r="AE304" i="1"/>
  <c r="AF304" i="1" s="1"/>
  <c r="AE329" i="1"/>
  <c r="AF329" i="1" s="1"/>
  <c r="K366" i="1"/>
  <c r="J366" i="1"/>
  <c r="AE368" i="1"/>
  <c r="AF368" i="1" s="1"/>
  <c r="AE393" i="1"/>
  <c r="AF393" i="1" s="1"/>
  <c r="AE403" i="1"/>
  <c r="AF403" i="1" s="1"/>
  <c r="D11" i="7"/>
  <c r="D19" i="7"/>
  <c r="Q15" i="4"/>
  <c r="P15" i="4"/>
  <c r="H15" i="4"/>
  <c r="W15" i="4"/>
  <c r="T15" i="4"/>
  <c r="L15" i="4"/>
  <c r="S15" i="4"/>
  <c r="K15" i="4"/>
  <c r="U15" i="4"/>
  <c r="D15" i="4"/>
  <c r="R15" i="4"/>
  <c r="O15" i="4"/>
  <c r="N15" i="4"/>
  <c r="M15" i="4"/>
  <c r="J15" i="4"/>
  <c r="I15" i="4"/>
  <c r="I40" i="3"/>
  <c r="K40" i="3" s="1"/>
  <c r="K39" i="3"/>
  <c r="E40" i="5"/>
  <c r="J42" i="3"/>
  <c r="K42" i="3" s="1"/>
  <c r="B13" i="6"/>
  <c r="B13" i="7"/>
  <c r="B21" i="6"/>
  <c r="B21" i="7"/>
  <c r="J181" i="1"/>
  <c r="AE181" i="1" s="1"/>
  <c r="AF181" i="1" s="1"/>
  <c r="K41" i="3"/>
  <c r="G15" i="4"/>
  <c r="H28" i="3"/>
  <c r="K34" i="3"/>
  <c r="I48" i="3"/>
  <c r="K48" i="3" s="1"/>
  <c r="K47" i="3"/>
  <c r="J50" i="3"/>
  <c r="E44" i="5" s="1"/>
  <c r="D72" i="5"/>
  <c r="K74" i="3"/>
  <c r="I75" i="3"/>
  <c r="V15" i="4"/>
  <c r="D24" i="5"/>
  <c r="C24" i="5" s="1"/>
  <c r="K15" i="3"/>
  <c r="D33" i="5"/>
  <c r="K27" i="3"/>
  <c r="I28" i="3"/>
  <c r="K28" i="3" s="1"/>
  <c r="E34" i="5"/>
  <c r="C34" i="5" s="1"/>
  <c r="J30" i="3"/>
  <c r="J38" i="3"/>
  <c r="E38" i="5" s="1"/>
  <c r="C38" i="5" s="1"/>
  <c r="J75" i="3"/>
  <c r="E72" i="5" s="1"/>
  <c r="D22" i="5"/>
  <c r="K13" i="3"/>
  <c r="J79" i="3"/>
  <c r="E74" i="5" s="1"/>
  <c r="E22" i="5"/>
  <c r="D41" i="5"/>
  <c r="C41" i="5" s="1"/>
  <c r="K43" i="3"/>
  <c r="I44" i="3"/>
  <c r="K44" i="3" s="1"/>
  <c r="J46" i="3"/>
  <c r="E42" i="5" s="1"/>
  <c r="C42" i="5" s="1"/>
  <c r="K50" i="3"/>
  <c r="K30" i="3"/>
  <c r="K45" i="3"/>
  <c r="E39" i="5"/>
  <c r="E43" i="5"/>
  <c r="K78" i="3"/>
  <c r="D75" i="5"/>
  <c r="B14" i="6"/>
  <c r="B14" i="7"/>
  <c r="B22" i="7"/>
  <c r="B22" i="6"/>
  <c r="D36" i="5"/>
  <c r="D40" i="5"/>
  <c r="D44" i="5"/>
  <c r="E75" i="5"/>
  <c r="B15" i="7"/>
  <c r="B15" i="6"/>
  <c r="B23" i="7"/>
  <c r="B23" i="6"/>
  <c r="B24" i="6"/>
  <c r="B8" i="7"/>
  <c r="B8" i="6"/>
  <c r="B16" i="7"/>
  <c r="B16" i="6"/>
  <c r="D14" i="7"/>
  <c r="D22" i="7"/>
  <c r="J23" i="4"/>
  <c r="D83" i="5"/>
  <c r="C83" i="5"/>
  <c r="B9" i="7"/>
  <c r="B9" i="6"/>
  <c r="B17" i="7"/>
  <c r="B17" i="6"/>
  <c r="E33" i="5"/>
  <c r="E41" i="5"/>
  <c r="B10" i="7"/>
  <c r="B10" i="6"/>
  <c r="B18" i="7"/>
  <c r="B18" i="6"/>
  <c r="B20" i="6"/>
  <c r="B11" i="6"/>
  <c r="B11" i="7"/>
  <c r="B19" i="6"/>
  <c r="B19" i="7"/>
  <c r="R23" i="4"/>
  <c r="D74" i="5"/>
  <c r="B12" i="7"/>
  <c r="B12" i="6"/>
  <c r="D10" i="7"/>
  <c r="D18" i="7"/>
  <c r="U23" i="4"/>
  <c r="K23" i="4"/>
  <c r="S23" i="4"/>
  <c r="F79" i="5"/>
  <c r="L23" i="4"/>
  <c r="T23" i="4"/>
  <c r="G23" i="4"/>
  <c r="O23" i="4"/>
  <c r="W23" i="4"/>
  <c r="E83" i="5"/>
  <c r="Y21" i="4"/>
  <c r="Z21" i="4" s="1"/>
  <c r="P23" i="4"/>
  <c r="W25" i="6"/>
  <c r="Q23" i="4"/>
  <c r="V25" i="8"/>
  <c r="Y30" i="4" l="1"/>
  <c r="Z30" i="4" s="1"/>
  <c r="G32" i="4"/>
  <c r="D63" i="5"/>
  <c r="C63" i="5" s="1"/>
  <c r="I65" i="3"/>
  <c r="K64" i="3"/>
  <c r="Q40" i="4"/>
  <c r="B8" i="8"/>
  <c r="B8" i="9"/>
  <c r="C75" i="5"/>
  <c r="K38" i="3"/>
  <c r="C33" i="5"/>
  <c r="C72" i="5"/>
  <c r="K46" i="3"/>
  <c r="J17" i="4"/>
  <c r="S17" i="4"/>
  <c r="AE358" i="1"/>
  <c r="AF358" i="1" s="1"/>
  <c r="AE270" i="1"/>
  <c r="AF270" i="1" s="1"/>
  <c r="Z3" i="4"/>
  <c r="R29" i="4"/>
  <c r="O29" i="4"/>
  <c r="J85" i="3"/>
  <c r="E77" i="5" s="1"/>
  <c r="AE334" i="1"/>
  <c r="AF334" i="1" s="1"/>
  <c r="L32" i="4"/>
  <c r="V32" i="4"/>
  <c r="K91" i="3"/>
  <c r="I92" i="3"/>
  <c r="Y24" i="4"/>
  <c r="Z24" i="4" s="1"/>
  <c r="G26" i="4"/>
  <c r="T26" i="4"/>
  <c r="I20" i="4"/>
  <c r="W20" i="4"/>
  <c r="U20" i="4"/>
  <c r="U14" i="4"/>
  <c r="P14" i="4"/>
  <c r="D14" i="5"/>
  <c r="K5" i="3"/>
  <c r="I9" i="3"/>
  <c r="Z5" i="2"/>
  <c r="AA5" i="2" s="1"/>
  <c r="G43" i="4"/>
  <c r="Y41" i="4"/>
  <c r="Z41" i="4" s="1"/>
  <c r="J40" i="4"/>
  <c r="P43" i="4"/>
  <c r="J43" i="4"/>
  <c r="I69" i="3"/>
  <c r="K69" i="3" s="1"/>
  <c r="K68" i="3"/>
  <c r="J77" i="3"/>
  <c r="O14" i="4"/>
  <c r="C92" i="5"/>
  <c r="E9" i="2"/>
  <c r="B18" i="8"/>
  <c r="B18" i="9"/>
  <c r="B9" i="8"/>
  <c r="B9" i="9"/>
  <c r="B15" i="8"/>
  <c r="B15" i="9"/>
  <c r="C22" i="5"/>
  <c r="M17" i="4"/>
  <c r="K18" i="3"/>
  <c r="I19" i="3"/>
  <c r="D26" i="5" s="1"/>
  <c r="H8" i="7"/>
  <c r="H25" i="7" s="1"/>
  <c r="Y7" i="4"/>
  <c r="Z7" i="4" s="1"/>
  <c r="D25" i="7"/>
  <c r="U29" i="4"/>
  <c r="W29" i="4"/>
  <c r="J32" i="4"/>
  <c r="O32" i="4"/>
  <c r="W32" i="4"/>
  <c r="I26" i="4"/>
  <c r="O26" i="4"/>
  <c r="M26" i="4"/>
  <c r="J20" i="4"/>
  <c r="H20" i="4"/>
  <c r="D14" i="4"/>
  <c r="K14" i="4"/>
  <c r="L14" i="4"/>
  <c r="M25" i="8"/>
  <c r="M32" i="8" s="1"/>
  <c r="N18" i="8"/>
  <c r="J83" i="3"/>
  <c r="E76" i="5" s="1"/>
  <c r="D37" i="5"/>
  <c r="K35" i="3"/>
  <c r="I36" i="3"/>
  <c r="H9" i="3"/>
  <c r="H40" i="4"/>
  <c r="R40" i="4"/>
  <c r="M40" i="4"/>
  <c r="R43" i="4"/>
  <c r="P17" i="4"/>
  <c r="L29" i="4"/>
  <c r="K26" i="4"/>
  <c r="M43" i="4"/>
  <c r="B19" i="8"/>
  <c r="B19" i="9"/>
  <c r="L17" i="4"/>
  <c r="I17" i="3"/>
  <c r="D25" i="5"/>
  <c r="K16" i="3"/>
  <c r="B24" i="8"/>
  <c r="B24" i="9"/>
  <c r="K79" i="3"/>
  <c r="N17" i="4"/>
  <c r="T17" i="4"/>
  <c r="AE254" i="1"/>
  <c r="AF254" i="1" s="1"/>
  <c r="J17" i="3"/>
  <c r="V29" i="4"/>
  <c r="H29" i="4"/>
  <c r="D64" i="5"/>
  <c r="K66" i="3"/>
  <c r="I67" i="3"/>
  <c r="R32" i="4"/>
  <c r="Q32" i="4"/>
  <c r="P32" i="4"/>
  <c r="J92" i="3"/>
  <c r="W26" i="4"/>
  <c r="U26" i="4"/>
  <c r="N20" i="4"/>
  <c r="P20" i="4"/>
  <c r="Q14" i="4"/>
  <c r="V14" i="4"/>
  <c r="T14" i="4"/>
  <c r="K25" i="8"/>
  <c r="K32" i="8" s="1"/>
  <c r="N8" i="8"/>
  <c r="N14" i="8"/>
  <c r="N12" i="8"/>
  <c r="N24" i="8"/>
  <c r="J36" i="3"/>
  <c r="E37" i="5" s="1"/>
  <c r="AE162" i="1"/>
  <c r="AF162" i="1" s="1"/>
  <c r="AE222" i="1"/>
  <c r="AF222" i="1" s="1"/>
  <c r="E14" i="5"/>
  <c r="E18" i="5" s="1"/>
  <c r="J9" i="3"/>
  <c r="F5" i="2"/>
  <c r="J63" i="3"/>
  <c r="E62" i="5" s="1"/>
  <c r="L43" i="4"/>
  <c r="U40" i="4"/>
  <c r="G40" i="4"/>
  <c r="Y38" i="4"/>
  <c r="J21" i="3"/>
  <c r="E27" i="5" s="1"/>
  <c r="Q26" i="4"/>
  <c r="L20" i="4"/>
  <c r="Y23" i="4"/>
  <c r="Z23" i="4" s="1"/>
  <c r="O17" i="4"/>
  <c r="W17" i="4"/>
  <c r="E8" i="7"/>
  <c r="E25" i="7" s="1"/>
  <c r="Y4" i="4"/>
  <c r="Z4" i="4" s="1"/>
  <c r="K29" i="4"/>
  <c r="P29" i="4"/>
  <c r="E64" i="5"/>
  <c r="J67" i="3"/>
  <c r="D32" i="4"/>
  <c r="K32" i="4"/>
  <c r="J26" i="4"/>
  <c r="H26" i="4"/>
  <c r="Q20" i="4"/>
  <c r="K20" i="4"/>
  <c r="Y12" i="4"/>
  <c r="G14" i="4"/>
  <c r="M14" i="4"/>
  <c r="E63" i="5"/>
  <c r="J65" i="3"/>
  <c r="N15" i="8"/>
  <c r="L25" i="8"/>
  <c r="L32" i="8" s="1"/>
  <c r="D76" i="5"/>
  <c r="K82" i="3"/>
  <c r="I83" i="3"/>
  <c r="I40" i="4"/>
  <c r="P40" i="4"/>
  <c r="N43" i="4"/>
  <c r="I43" i="4"/>
  <c r="O40" i="4"/>
  <c r="C44" i="5"/>
  <c r="D17" i="4"/>
  <c r="M32" i="4"/>
  <c r="V20" i="4"/>
  <c r="D17" i="5"/>
  <c r="C17" i="5" s="1"/>
  <c r="K8" i="3"/>
  <c r="B11" i="8"/>
  <c r="B11" i="9"/>
  <c r="B10" i="8"/>
  <c r="B10" i="9"/>
  <c r="V17" i="4"/>
  <c r="B12" i="8"/>
  <c r="B12" i="9"/>
  <c r="B20" i="8"/>
  <c r="B20" i="9"/>
  <c r="B22" i="8"/>
  <c r="B22" i="9"/>
  <c r="K75" i="3"/>
  <c r="R17" i="4"/>
  <c r="H17" i="4"/>
  <c r="AE294" i="1"/>
  <c r="AF294" i="1" s="1"/>
  <c r="AE350" i="1"/>
  <c r="AF350" i="1" s="1"/>
  <c r="AE238" i="1"/>
  <c r="AF238" i="1" s="1"/>
  <c r="I21" i="3"/>
  <c r="K20" i="3"/>
  <c r="D29" i="4"/>
  <c r="S29" i="4"/>
  <c r="I29" i="4"/>
  <c r="AD395" i="1"/>
  <c r="AD411" i="1" s="1"/>
  <c r="Z18" i="2" s="1"/>
  <c r="I32" i="4"/>
  <c r="S32" i="4"/>
  <c r="K76" i="3"/>
  <c r="I77" i="3"/>
  <c r="K77" i="3" s="1"/>
  <c r="N26" i="4"/>
  <c r="P26" i="4"/>
  <c r="R20" i="4"/>
  <c r="S20" i="4"/>
  <c r="R14" i="4"/>
  <c r="N14" i="4"/>
  <c r="AE48" i="1"/>
  <c r="AF48" i="1" s="1"/>
  <c r="N13" i="8"/>
  <c r="N23" i="8"/>
  <c r="N9" i="8"/>
  <c r="AE168" i="1"/>
  <c r="AF168" i="1" s="1"/>
  <c r="AE374" i="1"/>
  <c r="AF374" i="1" s="1"/>
  <c r="AE152" i="1"/>
  <c r="AF152" i="1" s="1"/>
  <c r="AE210" i="1"/>
  <c r="AF210" i="1" s="1"/>
  <c r="J395" i="1"/>
  <c r="J411" i="1" s="1"/>
  <c r="AE8" i="1"/>
  <c r="K40" i="4"/>
  <c r="T43" i="4"/>
  <c r="W43" i="4"/>
  <c r="Q43" i="4"/>
  <c r="W40" i="4"/>
  <c r="K43" i="4"/>
  <c r="Y15" i="4"/>
  <c r="Z15" i="4" s="1"/>
  <c r="G17" i="4"/>
  <c r="B21" i="8"/>
  <c r="B21" i="9"/>
  <c r="J29" i="4"/>
  <c r="D35" i="5"/>
  <c r="I32" i="3"/>
  <c r="K31" i="3"/>
  <c r="L40" i="4"/>
  <c r="C74" i="5"/>
  <c r="B16" i="8"/>
  <c r="B16" i="9"/>
  <c r="C40" i="5"/>
  <c r="U17" i="4"/>
  <c r="Q17" i="4"/>
  <c r="J69" i="3"/>
  <c r="E65" i="5" s="1"/>
  <c r="G8" i="7"/>
  <c r="G25" i="7" s="1"/>
  <c r="Y6" i="4"/>
  <c r="Z6" i="4" s="1"/>
  <c r="M29" i="4"/>
  <c r="T29" i="4"/>
  <c r="T32" i="4"/>
  <c r="U32" i="4"/>
  <c r="H92" i="3"/>
  <c r="R26" i="4"/>
  <c r="S26" i="4"/>
  <c r="J32" i="3"/>
  <c r="Y18" i="4"/>
  <c r="Z18" i="4" s="1"/>
  <c r="G20" i="4"/>
  <c r="T20" i="4"/>
  <c r="S14" i="4"/>
  <c r="W14" i="4"/>
  <c r="N10" i="8"/>
  <c r="AE98" i="1"/>
  <c r="AF98" i="1" s="1"/>
  <c r="AE16" i="1"/>
  <c r="AF16" i="1" s="1"/>
  <c r="AE200" i="1"/>
  <c r="AF200" i="1" s="1"/>
  <c r="D15" i="5"/>
  <c r="C15" i="5" s="1"/>
  <c r="K6" i="3"/>
  <c r="K395" i="1"/>
  <c r="K411" i="1" s="1"/>
  <c r="O43" i="4"/>
  <c r="V43" i="4"/>
  <c r="T40" i="4"/>
  <c r="N40" i="4"/>
  <c r="S43" i="4"/>
  <c r="Q29" i="4"/>
  <c r="I14" i="4"/>
  <c r="D40" i="4"/>
  <c r="D43" i="5"/>
  <c r="C43" i="5" s="1"/>
  <c r="D39" i="5"/>
  <c r="C39" i="5" s="1"/>
  <c r="B17" i="8"/>
  <c r="B17" i="9"/>
  <c r="B23" i="8"/>
  <c r="B23" i="9"/>
  <c r="C36" i="5"/>
  <c r="B14" i="8"/>
  <c r="B14" i="9"/>
  <c r="B13" i="8"/>
  <c r="B13" i="9"/>
  <c r="I17" i="4"/>
  <c r="K17" i="4"/>
  <c r="AE366" i="1"/>
  <c r="AF366" i="1" s="1"/>
  <c r="J19" i="3"/>
  <c r="E26" i="5" s="1"/>
  <c r="N29" i="4"/>
  <c r="Y27" i="4"/>
  <c r="Z27" i="4" s="1"/>
  <c r="G29" i="4"/>
  <c r="K84" i="3"/>
  <c r="I85" i="3"/>
  <c r="K85" i="3" s="1"/>
  <c r="AE214" i="1"/>
  <c r="AF214" i="1" s="1"/>
  <c r="H32" i="4"/>
  <c r="N32" i="4"/>
  <c r="D26" i="4"/>
  <c r="V26" i="4"/>
  <c r="L26" i="4"/>
  <c r="D20" i="4"/>
  <c r="O20" i="4"/>
  <c r="M20" i="4"/>
  <c r="J14" i="4"/>
  <c r="H14" i="4"/>
  <c r="AE382" i="1"/>
  <c r="AF382" i="1" s="1"/>
  <c r="N21" i="8"/>
  <c r="N17" i="8"/>
  <c r="AE246" i="1"/>
  <c r="AF246" i="1" s="1"/>
  <c r="AE56" i="1"/>
  <c r="AF56" i="1" s="1"/>
  <c r="AE255" i="1"/>
  <c r="AF255" i="1" s="1"/>
  <c r="AE64" i="1"/>
  <c r="AF64" i="1" s="1"/>
  <c r="D16" i="5"/>
  <c r="C16" i="5" s="1"/>
  <c r="K7" i="3"/>
  <c r="C95" i="5"/>
  <c r="AB5" i="2"/>
  <c r="I63" i="3"/>
  <c r="K63" i="3" s="1"/>
  <c r="K62" i="3"/>
  <c r="H63" i="3"/>
  <c r="S40" i="4"/>
  <c r="H43" i="4"/>
  <c r="V40" i="4"/>
  <c r="U43" i="4"/>
  <c r="C26" i="5" l="1"/>
  <c r="Y20" i="4"/>
  <c r="Z20" i="4" s="1"/>
  <c r="K92" i="3"/>
  <c r="C76" i="5"/>
  <c r="D73" i="5"/>
  <c r="K21" i="3"/>
  <c r="K67" i="3"/>
  <c r="D65" i="5"/>
  <c r="C65" i="5" s="1"/>
  <c r="Y32" i="4"/>
  <c r="Z32" i="4" s="1"/>
  <c r="D62" i="5"/>
  <c r="Y29" i="4"/>
  <c r="Z29" i="4" s="1"/>
  <c r="D27" i="5"/>
  <c r="C27" i="5" s="1"/>
  <c r="Y14" i="4"/>
  <c r="Z14" i="4" s="1"/>
  <c r="Z38" i="4"/>
  <c r="C35" i="5"/>
  <c r="AE395" i="1"/>
  <c r="AE411" i="1" s="1"/>
  <c r="AF8" i="1"/>
  <c r="AF395" i="1" s="1"/>
  <c r="AF411" i="1" s="1"/>
  <c r="Z12" i="4"/>
  <c r="K83" i="3"/>
  <c r="C64" i="5"/>
  <c r="K36" i="3"/>
  <c r="K9" i="3"/>
  <c r="Y26" i="4"/>
  <c r="Z26" i="4" s="1"/>
  <c r="E35" i="5"/>
  <c r="Y40" i="4"/>
  <c r="Z40" i="4" s="1"/>
  <c r="E25" i="5"/>
  <c r="C25" i="5" s="1"/>
  <c r="K17" i="3"/>
  <c r="C94" i="5"/>
  <c r="C96" i="5" s="1"/>
  <c r="E11" i="2"/>
  <c r="E73" i="5"/>
  <c r="K65" i="3"/>
  <c r="D77" i="5"/>
  <c r="C77" i="5" s="1"/>
  <c r="K32" i="3"/>
  <c r="Y17" i="4"/>
  <c r="Z17" i="4" s="1"/>
  <c r="N25" i="8"/>
  <c r="N32" i="8" s="1"/>
  <c r="C37" i="5"/>
  <c r="K19" i="3"/>
  <c r="Y43" i="4"/>
  <c r="Z43" i="4" s="1"/>
  <c r="D18" i="5"/>
  <c r="C14" i="5"/>
  <c r="C18" i="5" s="1"/>
  <c r="C73" i="5" l="1"/>
  <c r="Q5" i="4"/>
  <c r="I5" i="4"/>
  <c r="P5" i="4"/>
  <c r="H5" i="4"/>
  <c r="Q22" i="4"/>
  <c r="M18" i="7" s="1"/>
  <c r="W5" i="4"/>
  <c r="O5" i="4"/>
  <c r="G5" i="4"/>
  <c r="V5" i="4"/>
  <c r="N5" i="4"/>
  <c r="D5" i="4"/>
  <c r="D8" i="4" s="1"/>
  <c r="U5" i="4"/>
  <c r="M5" i="4"/>
  <c r="I22" i="4"/>
  <c r="M10" i="7" s="1"/>
  <c r="T5" i="4"/>
  <c r="L5" i="4"/>
  <c r="S5" i="4"/>
  <c r="K5" i="4"/>
  <c r="J5" i="4"/>
  <c r="N27" i="3"/>
  <c r="N47" i="3"/>
  <c r="M47" i="3"/>
  <c r="M80" i="3"/>
  <c r="N39" i="3"/>
  <c r="N43" i="3"/>
  <c r="M43" i="3"/>
  <c r="R5" i="4"/>
  <c r="M39" i="3"/>
  <c r="M74" i="3"/>
  <c r="M29" i="3"/>
  <c r="J22" i="4"/>
  <c r="M11" i="7" s="1"/>
  <c r="M49" i="3"/>
  <c r="N74" i="3"/>
  <c r="N45" i="3"/>
  <c r="M78" i="3"/>
  <c r="K22" i="4"/>
  <c r="M12" i="7" s="1"/>
  <c r="V22" i="4"/>
  <c r="M23" i="7" s="1"/>
  <c r="S22" i="4"/>
  <c r="M20" i="7" s="1"/>
  <c r="T22" i="4"/>
  <c r="M21" i="7" s="1"/>
  <c r="G22" i="4"/>
  <c r="M45" i="3"/>
  <c r="N22" i="4"/>
  <c r="M15" i="7" s="1"/>
  <c r="M22" i="4"/>
  <c r="M14" i="7" s="1"/>
  <c r="N29" i="3"/>
  <c r="N33" i="3"/>
  <c r="N41" i="3"/>
  <c r="O22" i="4"/>
  <c r="M16" i="7" s="1"/>
  <c r="N49" i="3"/>
  <c r="M27" i="3"/>
  <c r="N78" i="3"/>
  <c r="H22" i="4"/>
  <c r="M9" i="7" s="1"/>
  <c r="P22" i="4"/>
  <c r="M17" i="7" s="1"/>
  <c r="M33" i="3"/>
  <c r="W22" i="4"/>
  <c r="M24" i="7" s="1"/>
  <c r="U22" i="4"/>
  <c r="M22" i="7" s="1"/>
  <c r="M37" i="3"/>
  <c r="N37" i="3"/>
  <c r="D22" i="4"/>
  <c r="M41" i="3"/>
  <c r="R22" i="4"/>
  <c r="M19" i="7" s="1"/>
  <c r="N80" i="3"/>
  <c r="L22" i="4"/>
  <c r="M13" i="7" s="1"/>
  <c r="M64" i="3"/>
  <c r="U13" i="4"/>
  <c r="W31" i="4"/>
  <c r="P24" i="7" s="1"/>
  <c r="Q31" i="4"/>
  <c r="P18" i="7" s="1"/>
  <c r="W25" i="4"/>
  <c r="N24" i="7" s="1"/>
  <c r="P19" i="4"/>
  <c r="L17" i="7" s="1"/>
  <c r="N62" i="3"/>
  <c r="N20" i="3"/>
  <c r="K19" i="4"/>
  <c r="L12" i="7" s="1"/>
  <c r="M13" i="4"/>
  <c r="M82" i="3"/>
  <c r="H16" i="4"/>
  <c r="K9" i="7" s="1"/>
  <c r="M76" i="3"/>
  <c r="V13" i="2"/>
  <c r="Q16" i="4"/>
  <c r="K18" i="7" s="1"/>
  <c r="M28" i="4"/>
  <c r="O14" i="7" s="1"/>
  <c r="U31" i="4"/>
  <c r="P22" i="7" s="1"/>
  <c r="S25" i="4"/>
  <c r="N20" i="7" s="1"/>
  <c r="Q28" i="4"/>
  <c r="O18" i="7" s="1"/>
  <c r="I16" i="4"/>
  <c r="K10" i="7" s="1"/>
  <c r="N31" i="4"/>
  <c r="P15" i="7" s="1"/>
  <c r="L25" i="4"/>
  <c r="N13" i="7" s="1"/>
  <c r="M19" i="4"/>
  <c r="L14" i="7" s="1"/>
  <c r="K16" i="4"/>
  <c r="K12" i="7" s="1"/>
  <c r="D25" i="4"/>
  <c r="H31" i="4"/>
  <c r="P9" i="7" s="1"/>
  <c r="H13" i="4"/>
  <c r="M20" i="3"/>
  <c r="I28" i="4"/>
  <c r="O10" i="7" s="1"/>
  <c r="J16" i="4"/>
  <c r="K11" i="7" s="1"/>
  <c r="I25" i="4"/>
  <c r="N10" i="7" s="1"/>
  <c r="M25" i="4"/>
  <c r="N14" i="7" s="1"/>
  <c r="D13" i="4"/>
  <c r="P16" i="4"/>
  <c r="K17" i="7" s="1"/>
  <c r="H28" i="4"/>
  <c r="O9" i="7" s="1"/>
  <c r="K28" i="4"/>
  <c r="O12" i="7" s="1"/>
  <c r="H25" i="4"/>
  <c r="N9" i="7" s="1"/>
  <c r="D28" i="4"/>
  <c r="I31" i="4"/>
  <c r="P10" i="7" s="1"/>
  <c r="R19" i="4"/>
  <c r="L19" i="7" s="1"/>
  <c r="Q13" i="2"/>
  <c r="G16" i="4"/>
  <c r="M62" i="3"/>
  <c r="S13" i="2"/>
  <c r="N18" i="3"/>
  <c r="O28" i="4"/>
  <c r="O16" i="7" s="1"/>
  <c r="V31" i="4"/>
  <c r="P23" i="7" s="1"/>
  <c r="W19" i="4"/>
  <c r="L24" i="7" s="1"/>
  <c r="N76" i="3"/>
  <c r="M16" i="4"/>
  <c r="K14" i="7" s="1"/>
  <c r="W28" i="4"/>
  <c r="O24" i="7" s="1"/>
  <c r="L13" i="4"/>
  <c r="V13" i="4"/>
  <c r="Q25" i="4"/>
  <c r="N18" i="7" s="1"/>
  <c r="O16" i="4"/>
  <c r="K16" i="7" s="1"/>
  <c r="D31" i="4"/>
  <c r="D16" i="4"/>
  <c r="V16" i="4"/>
  <c r="K23" i="7" s="1"/>
  <c r="N25" i="4"/>
  <c r="N15" i="7" s="1"/>
  <c r="N13" i="4"/>
  <c r="M31" i="3"/>
  <c r="T19" i="4"/>
  <c r="L21" i="7" s="1"/>
  <c r="W13" i="4"/>
  <c r="D19" i="4"/>
  <c r="M91" i="3"/>
  <c r="M13" i="2"/>
  <c r="J31" i="4"/>
  <c r="P11" i="7" s="1"/>
  <c r="M35" i="3"/>
  <c r="L28" i="4"/>
  <c r="O13" i="7" s="1"/>
  <c r="M16" i="3"/>
  <c r="N16" i="4"/>
  <c r="K15" i="7" s="1"/>
  <c r="N16" i="3"/>
  <c r="M66" i="3"/>
  <c r="P31" i="4"/>
  <c r="P17" i="7" s="1"/>
  <c r="K31" i="4"/>
  <c r="P12" i="7" s="1"/>
  <c r="N64" i="3"/>
  <c r="T13" i="2"/>
  <c r="S28" i="4"/>
  <c r="O20" i="7" s="1"/>
  <c r="S31" i="4"/>
  <c r="P20" i="7" s="1"/>
  <c r="J13" i="2"/>
  <c r="T28" i="4"/>
  <c r="O21" i="7" s="1"/>
  <c r="N31" i="3"/>
  <c r="L13" i="2"/>
  <c r="O13" i="2"/>
  <c r="N28" i="4"/>
  <c r="O15" i="7" s="1"/>
  <c r="M84" i="3"/>
  <c r="J25" i="4"/>
  <c r="N11" i="7" s="1"/>
  <c r="H13" i="2"/>
  <c r="O25" i="4"/>
  <c r="N16" i="7" s="1"/>
  <c r="J19" i="4"/>
  <c r="L11" i="7" s="1"/>
  <c r="N91" i="3"/>
  <c r="U25" i="4"/>
  <c r="N22" i="7" s="1"/>
  <c r="X13" i="2"/>
  <c r="Q19" i="4"/>
  <c r="L18" i="7" s="1"/>
  <c r="N13" i="2"/>
  <c r="M31" i="4"/>
  <c r="P14" i="7" s="1"/>
  <c r="R16" i="4"/>
  <c r="K19" i="7" s="1"/>
  <c r="S19" i="4"/>
  <c r="L20" i="7" s="1"/>
  <c r="N68" i="3"/>
  <c r="S13" i="4"/>
  <c r="R13" i="2"/>
  <c r="I13" i="4"/>
  <c r="V25" i="4"/>
  <c r="N23" i="7" s="1"/>
  <c r="O19" i="4"/>
  <c r="L16" i="7" s="1"/>
  <c r="J13" i="4"/>
  <c r="W13" i="2"/>
  <c r="J28" i="4"/>
  <c r="O11" i="7" s="1"/>
  <c r="U16" i="4"/>
  <c r="K22" i="7" s="1"/>
  <c r="T31" i="4"/>
  <c r="P21" i="7" s="1"/>
  <c r="R25" i="4"/>
  <c r="N19" i="7" s="1"/>
  <c r="G19" i="4"/>
  <c r="G13" i="2"/>
  <c r="G25" i="4"/>
  <c r="O13" i="4"/>
  <c r="S16" i="4"/>
  <c r="K20" i="7" s="1"/>
  <c r="N84" i="3"/>
  <c r="T25" i="4"/>
  <c r="N21" i="7" s="1"/>
  <c r="P13" i="4"/>
  <c r="H19" i="4"/>
  <c r="L9" i="7" s="1"/>
  <c r="K13" i="4"/>
  <c r="U13" i="2"/>
  <c r="T16" i="4"/>
  <c r="K21" i="7" s="1"/>
  <c r="Q13" i="4"/>
  <c r="T13" i="4"/>
  <c r="N35" i="3"/>
  <c r="W16" i="4"/>
  <c r="K24" i="7" s="1"/>
  <c r="P28" i="4"/>
  <c r="O17" i="7" s="1"/>
  <c r="G13" i="4"/>
  <c r="I13" i="2"/>
  <c r="P25" i="4"/>
  <c r="N17" i="7" s="1"/>
  <c r="K25" i="4"/>
  <c r="N12" i="7" s="1"/>
  <c r="N66" i="3"/>
  <c r="G28" i="4"/>
  <c r="G31" i="4"/>
  <c r="R28" i="4"/>
  <c r="O19" i="7" s="1"/>
  <c r="I19" i="4"/>
  <c r="L10" i="7" s="1"/>
  <c r="U19" i="4"/>
  <c r="L22" i="7" s="1"/>
  <c r="K13" i="2"/>
  <c r="M68" i="3"/>
  <c r="M18" i="3"/>
  <c r="U28" i="4"/>
  <c r="O22" i="7" s="1"/>
  <c r="O31" i="4"/>
  <c r="P16" i="7" s="1"/>
  <c r="N82" i="3"/>
  <c r="P13" i="2"/>
  <c r="L16" i="4"/>
  <c r="K13" i="7" s="1"/>
  <c r="V28" i="4"/>
  <c r="O23" i="7" s="1"/>
  <c r="R31" i="4"/>
  <c r="P19" i="7" s="1"/>
  <c r="N19" i="4"/>
  <c r="L15" i="7" s="1"/>
  <c r="L19" i="4"/>
  <c r="L13" i="7" s="1"/>
  <c r="V19" i="4"/>
  <c r="L23" i="7" s="1"/>
  <c r="R13" i="4"/>
  <c r="L31" i="4"/>
  <c r="P13" i="7" s="1"/>
  <c r="C62" i="5"/>
  <c r="J10" i="7" l="1"/>
  <c r="Q10" i="7" s="1"/>
  <c r="I33" i="4"/>
  <c r="J19" i="7"/>
  <c r="Q19" i="7" s="1"/>
  <c r="R33" i="4"/>
  <c r="F21" i="7"/>
  <c r="I21" i="7" s="1"/>
  <c r="T8" i="4"/>
  <c r="F16" i="7"/>
  <c r="I16" i="7" s="1"/>
  <c r="O8" i="4"/>
  <c r="P8" i="7"/>
  <c r="P25" i="7" s="1"/>
  <c r="Y31" i="4"/>
  <c r="Z31" i="4" s="1"/>
  <c r="Y25" i="4"/>
  <c r="Z25" i="4" s="1"/>
  <c r="N8" i="7"/>
  <c r="N25" i="7" s="1"/>
  <c r="H93" i="3"/>
  <c r="N33" i="4"/>
  <c r="J15" i="7"/>
  <c r="Q15" i="7" s="1"/>
  <c r="J13" i="7"/>
  <c r="Q13" i="7" s="1"/>
  <c r="L33" i="4"/>
  <c r="N70" i="3"/>
  <c r="J70" i="3" s="1"/>
  <c r="M86" i="3"/>
  <c r="F14" i="7"/>
  <c r="I14" i="7" s="1"/>
  <c r="M8" i="4"/>
  <c r="K33" i="4"/>
  <c r="J12" i="7"/>
  <c r="Q12" i="7" s="1"/>
  <c r="S33" i="4"/>
  <c r="J20" i="7"/>
  <c r="Q20" i="7" s="1"/>
  <c r="N22" i="3"/>
  <c r="J22" i="3"/>
  <c r="V33" i="4"/>
  <c r="J23" i="7"/>
  <c r="Q23" i="7" s="1"/>
  <c r="F24" i="7"/>
  <c r="I24" i="7" s="1"/>
  <c r="W8" i="4"/>
  <c r="Y28" i="4"/>
  <c r="Z28" i="4" s="1"/>
  <c r="O8" i="7"/>
  <c r="O25" i="7" s="1"/>
  <c r="J17" i="7"/>
  <c r="Q17" i="7" s="1"/>
  <c r="P33" i="4"/>
  <c r="E13" i="2"/>
  <c r="M22" i="3"/>
  <c r="K22" i="3" s="1"/>
  <c r="K23" i="3" s="1"/>
  <c r="I22" i="3"/>
  <c r="N51" i="3"/>
  <c r="J51" i="3" s="1"/>
  <c r="F22" i="7"/>
  <c r="I22" i="7" s="1"/>
  <c r="U8" i="4"/>
  <c r="F9" i="7"/>
  <c r="I9" i="7" s="1"/>
  <c r="H8" i="4"/>
  <c r="Y13" i="4"/>
  <c r="J8" i="7"/>
  <c r="G33" i="4"/>
  <c r="J33" i="4"/>
  <c r="J11" i="7"/>
  <c r="Q11" i="7" s="1"/>
  <c r="M70" i="3"/>
  <c r="F19" i="7"/>
  <c r="I19" i="7" s="1"/>
  <c r="R8" i="4"/>
  <c r="F11" i="7"/>
  <c r="I11" i="7" s="1"/>
  <c r="J8" i="4"/>
  <c r="F17" i="7"/>
  <c r="I17" i="7" s="1"/>
  <c r="P8" i="4"/>
  <c r="T33" i="4"/>
  <c r="J21" i="7"/>
  <c r="Q21" i="7" s="1"/>
  <c r="Y19" i="4"/>
  <c r="Z19" i="4" s="1"/>
  <c r="L8" i="7"/>
  <c r="L25" i="7" s="1"/>
  <c r="W33" i="4"/>
  <c r="J24" i="7"/>
  <c r="Q24" i="7" s="1"/>
  <c r="Y16" i="4"/>
  <c r="Z16" i="4" s="1"/>
  <c r="K8" i="7"/>
  <c r="K25" i="7" s="1"/>
  <c r="H33" i="4"/>
  <c r="J9" i="7"/>
  <c r="Q9" i="7" s="1"/>
  <c r="F12" i="7"/>
  <c r="I12" i="7" s="1"/>
  <c r="K8" i="4"/>
  <c r="F15" i="7"/>
  <c r="I15" i="7" s="1"/>
  <c r="N8" i="4"/>
  <c r="F10" i="7"/>
  <c r="I10" i="7" s="1"/>
  <c r="I8" i="4"/>
  <c r="J16" i="7"/>
  <c r="Q16" i="7" s="1"/>
  <c r="O33" i="4"/>
  <c r="J18" i="7"/>
  <c r="Q18" i="7" s="1"/>
  <c r="Q33" i="4"/>
  <c r="Z13" i="2"/>
  <c r="M51" i="3"/>
  <c r="N86" i="3"/>
  <c r="J86" i="3" s="1"/>
  <c r="F20" i="7"/>
  <c r="I20" i="7" s="1"/>
  <c r="S8" i="4"/>
  <c r="F23" i="7"/>
  <c r="I23" i="7" s="1"/>
  <c r="V8" i="4"/>
  <c r="F18" i="7"/>
  <c r="I18" i="7" s="1"/>
  <c r="Q8" i="4"/>
  <c r="D33" i="4"/>
  <c r="M33" i="4"/>
  <c r="J14" i="7"/>
  <c r="Q14" i="7" s="1"/>
  <c r="J22" i="7"/>
  <c r="Q22" i="7" s="1"/>
  <c r="U33" i="4"/>
  <c r="Y22" i="4"/>
  <c r="Z22" i="4" s="1"/>
  <c r="M8" i="7"/>
  <c r="M25" i="7" s="1"/>
  <c r="F13" i="7"/>
  <c r="I13" i="7" s="1"/>
  <c r="L8" i="4"/>
  <c r="Y5" i="4"/>
  <c r="F8" i="7"/>
  <c r="G8" i="4"/>
  <c r="F25" i="7" l="1"/>
  <c r="I8" i="7"/>
  <c r="I25" i="7" s="1"/>
  <c r="Z5" i="4"/>
  <c r="Z8" i="4" s="1"/>
  <c r="Y8" i="4"/>
  <c r="E78" i="5"/>
  <c r="E79" i="5" s="1"/>
  <c r="E80" i="5" s="1"/>
  <c r="J93" i="3"/>
  <c r="J87" i="3"/>
  <c r="E45" i="5"/>
  <c r="E46" i="5" s="1"/>
  <c r="J52" i="3"/>
  <c r="K51" i="3"/>
  <c r="K52" i="3" s="1"/>
  <c r="I51" i="3"/>
  <c r="D28" i="5"/>
  <c r="I23" i="3"/>
  <c r="K70" i="3"/>
  <c r="K71" i="3" s="1"/>
  <c r="I70" i="3"/>
  <c r="AA13" i="2"/>
  <c r="Z19" i="2"/>
  <c r="Z20" i="2" s="1"/>
  <c r="J25" i="7"/>
  <c r="Q8" i="7"/>
  <c r="Q25" i="7" s="1"/>
  <c r="K98" i="3"/>
  <c r="H94" i="3"/>
  <c r="Z13" i="4"/>
  <c r="Z33" i="4" s="1"/>
  <c r="Y33" i="4"/>
  <c r="AB13" i="2"/>
  <c r="E28" i="5"/>
  <c r="E29" i="5" s="1"/>
  <c r="E48" i="5" s="1"/>
  <c r="E56" i="5" s="1"/>
  <c r="H22" i="3"/>
  <c r="H23" i="3" s="1"/>
  <c r="J23" i="3"/>
  <c r="I86" i="3"/>
  <c r="K86" i="3"/>
  <c r="K87" i="3" s="1"/>
  <c r="E66" i="5"/>
  <c r="E67" i="5" s="1"/>
  <c r="J71" i="3"/>
  <c r="D66" i="5" l="1"/>
  <c r="H70" i="3"/>
  <c r="H71" i="3" s="1"/>
  <c r="I71" i="3"/>
  <c r="D42" i="4"/>
  <c r="J94" i="3"/>
  <c r="J96" i="3" s="1"/>
  <c r="J100" i="3" s="1"/>
  <c r="D39" i="4"/>
  <c r="D44" i="4" s="1"/>
  <c r="I93" i="3"/>
  <c r="J98" i="3"/>
  <c r="C28" i="5"/>
  <c r="C29" i="5" s="1"/>
  <c r="D29" i="5"/>
  <c r="D45" i="5"/>
  <c r="I52" i="3"/>
  <c r="I98" i="3" s="1"/>
  <c r="E57" i="5"/>
  <c r="D78" i="5"/>
  <c r="H86" i="3"/>
  <c r="H87" i="3" s="1"/>
  <c r="H96" i="3" s="1"/>
  <c r="H100" i="3" s="1"/>
  <c r="I87" i="3"/>
  <c r="D35" i="4"/>
  <c r="D10" i="4"/>
  <c r="D46" i="4"/>
  <c r="E85" i="5"/>
  <c r="E88" i="5" s="1"/>
  <c r="E68" i="5"/>
  <c r="E86" i="5" s="1"/>
  <c r="H51" i="3"/>
  <c r="H52" i="3" s="1"/>
  <c r="H98" i="3" s="1"/>
  <c r="I96" i="3" l="1"/>
  <c r="I100" i="3" s="1"/>
  <c r="C78" i="5"/>
  <c r="C79" i="5" s="1"/>
  <c r="C80" i="5" s="1"/>
  <c r="D79" i="5"/>
  <c r="D80" i="5" s="1"/>
  <c r="N42" i="4"/>
  <c r="T42" i="4"/>
  <c r="U42" i="4"/>
  <c r="G42" i="4"/>
  <c r="P42" i="4"/>
  <c r="I42" i="4"/>
  <c r="H42" i="4"/>
  <c r="V42" i="4"/>
  <c r="M42" i="4"/>
  <c r="O42" i="4"/>
  <c r="L42" i="4"/>
  <c r="W42" i="4"/>
  <c r="R42" i="4"/>
  <c r="Q42" i="4"/>
  <c r="K42" i="4"/>
  <c r="S42" i="4"/>
  <c r="J42" i="4"/>
  <c r="K93" i="3"/>
  <c r="K94" i="3" s="1"/>
  <c r="K96" i="3" s="1"/>
  <c r="K100" i="3" s="1"/>
  <c r="I94" i="3"/>
  <c r="C66" i="5"/>
  <c r="C67" i="5" s="1"/>
  <c r="D67" i="5"/>
  <c r="C45" i="5"/>
  <c r="C46" i="5" s="1"/>
  <c r="C48" i="5" s="1"/>
  <c r="C56" i="5" s="1"/>
  <c r="D46" i="5"/>
  <c r="D48" i="5" s="1"/>
  <c r="D56" i="5" s="1"/>
  <c r="D57" i="5" l="1"/>
  <c r="X29" i="7"/>
  <c r="C57" i="5"/>
  <c r="S20" i="7"/>
  <c r="V20" i="7" s="1"/>
  <c r="S39" i="4"/>
  <c r="S23" i="7"/>
  <c r="V23" i="7" s="1"/>
  <c r="V39" i="4"/>
  <c r="S12" i="7"/>
  <c r="V12" i="7" s="1"/>
  <c r="K39" i="4"/>
  <c r="D85" i="5"/>
  <c r="D88" i="5" s="1"/>
  <c r="D68" i="5"/>
  <c r="D86" i="5" s="1"/>
  <c r="S10" i="7"/>
  <c r="V10" i="7" s="1"/>
  <c r="I39" i="4"/>
  <c r="S24" i="7"/>
  <c r="V24" i="7" s="1"/>
  <c r="W39" i="4"/>
  <c r="Y42" i="4"/>
  <c r="Z42" i="4" s="1"/>
  <c r="S8" i="7"/>
  <c r="G39" i="4"/>
  <c r="S13" i="7"/>
  <c r="V13" i="7" s="1"/>
  <c r="L39" i="4"/>
  <c r="S22" i="7"/>
  <c r="V22" i="7" s="1"/>
  <c r="U39" i="4"/>
  <c r="C85" i="5"/>
  <c r="W29" i="7" s="1"/>
  <c r="C68" i="5"/>
  <c r="C86" i="5" s="1"/>
  <c r="S19" i="7"/>
  <c r="V19" i="7" s="1"/>
  <c r="R39" i="4"/>
  <c r="S17" i="7"/>
  <c r="V17" i="7" s="1"/>
  <c r="P39" i="4"/>
  <c r="S16" i="7"/>
  <c r="V16" i="7" s="1"/>
  <c r="O39" i="4"/>
  <c r="S21" i="7"/>
  <c r="V21" i="7" s="1"/>
  <c r="T39" i="4"/>
  <c r="S9" i="7"/>
  <c r="V9" i="7" s="1"/>
  <c r="H39" i="4"/>
  <c r="S18" i="7"/>
  <c r="V18" i="7" s="1"/>
  <c r="Q39" i="4"/>
  <c r="S11" i="7"/>
  <c r="V11" i="7" s="1"/>
  <c r="J39" i="4"/>
  <c r="S14" i="7"/>
  <c r="V14" i="7" s="1"/>
  <c r="M39" i="4"/>
  <c r="S15" i="7"/>
  <c r="V15" i="7" s="1"/>
  <c r="N39" i="4"/>
  <c r="R11" i="7" l="1"/>
  <c r="J44" i="4"/>
  <c r="R16" i="7"/>
  <c r="O44" i="4"/>
  <c r="R22" i="7"/>
  <c r="U44" i="4"/>
  <c r="I44" i="4"/>
  <c r="R10" i="7"/>
  <c r="S44" i="4"/>
  <c r="R20" i="7"/>
  <c r="R18" i="7"/>
  <c r="Q44" i="4"/>
  <c r="R17" i="7"/>
  <c r="P44" i="4"/>
  <c r="R13" i="7"/>
  <c r="L44" i="4"/>
  <c r="R9" i="7"/>
  <c r="H44" i="4"/>
  <c r="R44" i="4"/>
  <c r="R19" i="7"/>
  <c r="Y39" i="4"/>
  <c r="R8" i="7"/>
  <c r="G44" i="4"/>
  <c r="V8" i="7"/>
  <c r="S25" i="7"/>
  <c r="R12" i="7"/>
  <c r="K44" i="4"/>
  <c r="C88" i="5"/>
  <c r="R15" i="7"/>
  <c r="N44" i="4"/>
  <c r="M44" i="4"/>
  <c r="R14" i="7"/>
  <c r="R21" i="7"/>
  <c r="T44" i="4"/>
  <c r="W20" i="7"/>
  <c r="W12" i="7"/>
  <c r="W19" i="7"/>
  <c r="W11" i="7"/>
  <c r="W21" i="7"/>
  <c r="W13" i="7"/>
  <c r="W14" i="7"/>
  <c r="W8" i="7"/>
  <c r="W24" i="7"/>
  <c r="W18" i="7"/>
  <c r="W22" i="7"/>
  <c r="W16" i="7"/>
  <c r="W15" i="7"/>
  <c r="W10" i="7"/>
  <c r="W23" i="7"/>
  <c r="W17" i="7"/>
  <c r="W9" i="7"/>
  <c r="W44" i="4"/>
  <c r="R24" i="7"/>
  <c r="R23" i="7"/>
  <c r="V44" i="4"/>
  <c r="U14" i="7" l="1"/>
  <c r="T14" i="7"/>
  <c r="U10" i="7"/>
  <c r="T10" i="7"/>
  <c r="U13" i="7"/>
  <c r="T13" i="7"/>
  <c r="X13" i="7" s="1"/>
  <c r="Y13" i="7" s="1"/>
  <c r="X10" i="7"/>
  <c r="Y10" i="7" s="1"/>
  <c r="T23" i="7"/>
  <c r="U23" i="7"/>
  <c r="T8" i="7"/>
  <c r="R25" i="7"/>
  <c r="U8" i="7"/>
  <c r="T24" i="7"/>
  <c r="U24" i="7"/>
  <c r="T15" i="7"/>
  <c r="U15" i="7"/>
  <c r="Z39" i="4"/>
  <c r="Z44" i="4" s="1"/>
  <c r="Y44" i="4"/>
  <c r="U17" i="7"/>
  <c r="T17" i="7"/>
  <c r="U22" i="7"/>
  <c r="T22" i="7"/>
  <c r="X22" i="7" s="1"/>
  <c r="Y22" i="7" s="1"/>
  <c r="C89" i="5"/>
  <c r="Q29" i="7"/>
  <c r="T29" i="7"/>
  <c r="I29" i="7"/>
  <c r="T19" i="7"/>
  <c r="X19" i="7" s="1"/>
  <c r="Y19" i="7" s="1"/>
  <c r="U19" i="7"/>
  <c r="X9" i="7"/>
  <c r="Y9" i="7" s="1"/>
  <c r="X20" i="7"/>
  <c r="Y20" i="7" s="1"/>
  <c r="U18" i="7"/>
  <c r="T18" i="7"/>
  <c r="X18" i="7" s="1"/>
  <c r="Y18" i="7" s="1"/>
  <c r="T16" i="7"/>
  <c r="X16" i="7" s="1"/>
  <c r="Y16" i="7" s="1"/>
  <c r="U16" i="7"/>
  <c r="X17" i="7"/>
  <c r="Y17" i="7" s="1"/>
  <c r="W25" i="7"/>
  <c r="X8" i="7"/>
  <c r="T12" i="7"/>
  <c r="X12" i="7" s="1"/>
  <c r="Y12" i="7" s="1"/>
  <c r="U12" i="7"/>
  <c r="T20" i="7"/>
  <c r="U20" i="7"/>
  <c r="X15" i="7"/>
  <c r="Y15" i="7" s="1"/>
  <c r="X24" i="7"/>
  <c r="Y24" i="7" s="1"/>
  <c r="X23" i="7"/>
  <c r="Y23" i="7" s="1"/>
  <c r="X14" i="7"/>
  <c r="Y14" i="7" s="1"/>
  <c r="U21" i="7"/>
  <c r="T21" i="7"/>
  <c r="X21" i="7" s="1"/>
  <c r="Y21" i="7" s="1"/>
  <c r="U9" i="7"/>
  <c r="T9" i="7"/>
  <c r="T11" i="7"/>
  <c r="X11" i="7" s="1"/>
  <c r="Y11" i="7" s="1"/>
  <c r="U11" i="7"/>
  <c r="X25" i="7" l="1"/>
  <c r="Y8" i="7"/>
  <c r="T25" i="7"/>
</calcChain>
</file>

<file path=xl/comments1.xml><?xml version="1.0" encoding="utf-8"?>
<comments xmlns="http://schemas.openxmlformats.org/spreadsheetml/2006/main">
  <authors>
    <author/>
  </authors>
  <commentList>
    <comment ref="D5" authorId="0" shapeId="0">
      <text>
        <r>
          <rPr>
            <sz val="11"/>
            <color theme="1"/>
            <rFont val="Arial"/>
          </rPr>
          <t>Note:
If your account code is different than the sample, change the formula in Column D so the "8" in the formula is the number of places from the left side of account code in Column A that is the first object of expense code. Also note that this number may change if you use a different account structure in the F fund.</t>
        </r>
      </text>
    </comment>
    <comment ref="L5" authorId="0" shapeId="0">
      <text>
        <r>
          <rPr>
            <sz val="11"/>
            <color theme="1"/>
            <rFont val="Arial"/>
          </rPr>
          <t xml:space="preserve">Note:
Fill in the School Building name in this section. Information carries
 to other Tabs.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R7" authorId="0" shapeId="0">
      <text>
        <r>
          <rPr>
            <sz val="11"/>
            <color theme="1"/>
            <rFont val="Arial"/>
          </rPr>
          <t>Sarah Morrison:
Reminder: This is 3 years or more of total experience; not just at your district</t>
        </r>
      </text>
    </comment>
  </commentList>
</comments>
</file>

<file path=xl/sharedStrings.xml><?xml version="1.0" encoding="utf-8"?>
<sst xmlns="http://schemas.openxmlformats.org/spreadsheetml/2006/main" count="1586" uniqueCount="730">
  <si>
    <t>DATA FORM FOR 2020-21 BUDGET</t>
  </si>
  <si>
    <r>
      <rPr>
        <u/>
        <sz val="12"/>
        <color rgb="FFFF0000"/>
        <rFont val="Calibri"/>
      </rPr>
      <t>NOTE:</t>
    </r>
    <r>
      <rPr>
        <sz val="12"/>
        <color theme="1"/>
        <rFont val="Calibri"/>
      </rPr>
      <t xml:space="preserve"> THE PASSWORD TO UNPROTECT THE INDIVIDUAL TABS IS "SAP", IN CASE YOU NEED TO ADD MORE ROWS OR COLUMNS</t>
    </r>
  </si>
  <si>
    <t>School-Level Appropriations by Building</t>
  </si>
  <si>
    <t>For All Budget Lines</t>
  </si>
  <si>
    <t>For School -Level Budget Lines Only</t>
  </si>
  <si>
    <t>Code: Fringes</t>
  </si>
  <si>
    <t>Codes: B, C, E, F</t>
  </si>
  <si>
    <t>Codes: H, I, J, K</t>
  </si>
  <si>
    <t>Account</t>
  </si>
  <si>
    <t>Description</t>
  </si>
  <si>
    <t>Fund</t>
  </si>
  <si>
    <t>Object of Expense</t>
  </si>
  <si>
    <t>Category for the Report</t>
  </si>
  <si>
    <t xml:space="preserve"> Object of Appropriation Code: H</t>
  </si>
  <si>
    <t>Purpose of Appropriation Codes: I, J, K</t>
  </si>
  <si>
    <t>Funding Source? F= Federal, SL= State/Local</t>
  </si>
  <si>
    <t>Amount Budgeted</t>
  </si>
  <si>
    <t>Fringe Benefit Codes</t>
  </si>
  <si>
    <t>Central Costs and Exclusions</t>
  </si>
  <si>
    <t>Only building</t>
  </si>
  <si>
    <t>School #2</t>
  </si>
  <si>
    <t>School #3</t>
  </si>
  <si>
    <t>School #4</t>
  </si>
  <si>
    <t>School #5</t>
  </si>
  <si>
    <t>School #6</t>
  </si>
  <si>
    <t>School #7</t>
  </si>
  <si>
    <t>School #8</t>
  </si>
  <si>
    <t>School #9</t>
  </si>
  <si>
    <t>School #10</t>
  </si>
  <si>
    <t>School #11</t>
  </si>
  <si>
    <t>School #12</t>
  </si>
  <si>
    <t>School #13</t>
  </si>
  <si>
    <t>School #14</t>
  </si>
  <si>
    <t>School #15</t>
  </si>
  <si>
    <t>School #16</t>
  </si>
  <si>
    <t>School #17</t>
  </si>
  <si>
    <t>Total School Level</t>
  </si>
  <si>
    <t>Grand Total</t>
  </si>
  <si>
    <t>Check</t>
  </si>
  <si>
    <t>(Copy General and Special Aid budgets without totals  in Columns A, B and I)</t>
  </si>
  <si>
    <t>(Fill in Columns E - H with codes from Transparency Coding guidance)</t>
  </si>
  <si>
    <t>Enrollment:--&gt;</t>
  </si>
  <si>
    <t>&lt;---*Optional:  For use with the lines that have not been budgeted by building and which could be allocated based on enrollment.</t>
  </si>
  <si>
    <t>From 2020-21 Budget:</t>
  </si>
  <si>
    <t>Percentage of the Total Enrollment (See note*) --&gt;</t>
  </si>
  <si>
    <t>A 1010.400</t>
  </si>
  <si>
    <t>CONTRACTUAL EXPENSE</t>
  </si>
  <si>
    <t>E1</t>
  </si>
  <si>
    <t>SL</t>
  </si>
  <si>
    <t>A 1010.450</t>
  </si>
  <si>
    <t>MATERIALS &amp; SUPPLIES</t>
  </si>
  <si>
    <t>A 1010.490</t>
  </si>
  <si>
    <t>BOCES SERVICES</t>
  </si>
  <si>
    <t>A 1040.160</t>
  </si>
  <si>
    <t>NONINSTRUCTIONAL SALARIES</t>
  </si>
  <si>
    <t>A 1040.400</t>
  </si>
  <si>
    <t>A 1040.450</t>
  </si>
  <si>
    <t>A 1060.400</t>
  </si>
  <si>
    <t>A 1240.150</t>
  </si>
  <si>
    <t>INSTRUCTIONAL SALARIES</t>
  </si>
  <si>
    <t>E2</t>
  </si>
  <si>
    <t>A 1240.160</t>
  </si>
  <si>
    <t>A 1240.200</t>
  </si>
  <si>
    <t>EQUIPMENT</t>
  </si>
  <si>
    <t>A 1240.400</t>
  </si>
  <si>
    <t>A 1240.450</t>
  </si>
  <si>
    <t>A 1310.150</t>
  </si>
  <si>
    <t>A 1310.160</t>
  </si>
  <si>
    <t>A 1310.200</t>
  </si>
  <si>
    <t>A 1310.400</t>
  </si>
  <si>
    <t>CONTRACTURAL EXPENSE</t>
  </si>
  <si>
    <t>A 1310.450</t>
  </si>
  <si>
    <t>A 1310.490</t>
  </si>
  <si>
    <t>A 1320.160</t>
  </si>
  <si>
    <t>A 1320.400</t>
  </si>
  <si>
    <t>CONTRACTURAL EXPENSES</t>
  </si>
  <si>
    <t>A 1325.160</t>
  </si>
  <si>
    <t>A 1325.200</t>
  </si>
  <si>
    <t>A 1325.400</t>
  </si>
  <si>
    <t>A 1325.450</t>
  </si>
  <si>
    <t>A 1330.160</t>
  </si>
  <si>
    <t>A 1330.400</t>
  </si>
  <si>
    <t>A 1330.450</t>
  </si>
  <si>
    <t>A 1345.160</t>
  </si>
  <si>
    <t>A 1345.490</t>
  </si>
  <si>
    <t>BOCES SERVICE</t>
  </si>
  <si>
    <t>A 1420.400</t>
  </si>
  <si>
    <t>A 1430.490</t>
  </si>
  <si>
    <t>A 1460.160</t>
  </si>
  <si>
    <t>A 1460.400</t>
  </si>
  <si>
    <t>A 1460.450</t>
  </si>
  <si>
    <t>A 1480.160</t>
  </si>
  <si>
    <t>A 1480.400</t>
  </si>
  <si>
    <t>A 1480.450</t>
  </si>
  <si>
    <t>A 1620.160</t>
  </si>
  <si>
    <t>E3</t>
  </si>
  <si>
    <t>A 1620.200</t>
  </si>
  <si>
    <t>A 1620.400-10</t>
  </si>
  <si>
    <t>INSURANCE</t>
  </si>
  <si>
    <t>A 1620.400-21</t>
  </si>
  <si>
    <t>FUEL OIL</t>
  </si>
  <si>
    <t>A 1620.400-23</t>
  </si>
  <si>
    <t>ELECTRIC</t>
  </si>
  <si>
    <t>A 1620.450</t>
  </si>
  <si>
    <t>SUPPLIES &amp; MATERIALS</t>
  </si>
  <si>
    <t>A 1620.490</t>
  </si>
  <si>
    <t>A 1621.160</t>
  </si>
  <si>
    <t>A 1621.200</t>
  </si>
  <si>
    <t>A 1621.400</t>
  </si>
  <si>
    <t>A 1621.400-69</t>
  </si>
  <si>
    <t>GROUNDS</t>
  </si>
  <si>
    <t>A 1621.400-71</t>
  </si>
  <si>
    <t>EQUIPMENT REPAIR</t>
  </si>
  <si>
    <t>A 1621.400-72</t>
  </si>
  <si>
    <t>FIRE EXTINGUISHERS</t>
  </si>
  <si>
    <t>A 1621.450</t>
  </si>
  <si>
    <t>A 1670.400</t>
  </si>
  <si>
    <t>E4</t>
  </si>
  <si>
    <t>A 1670.450</t>
  </si>
  <si>
    <t>A 1670.490</t>
  </si>
  <si>
    <t>A 1680.400</t>
  </si>
  <si>
    <t>A 1680.490</t>
  </si>
  <si>
    <t>A 1910.400</t>
  </si>
  <si>
    <t>A 1920.400</t>
  </si>
  <si>
    <t>A 1964.400</t>
  </si>
  <si>
    <t>A 1981.490</t>
  </si>
  <si>
    <t>A 1983.490</t>
  </si>
  <si>
    <t>A 2020.150</t>
  </si>
  <si>
    <t>F6</t>
  </si>
  <si>
    <t>A 2020.160</t>
  </si>
  <si>
    <t>S</t>
  </si>
  <si>
    <t>H2</t>
  </si>
  <si>
    <t>K1</t>
  </si>
  <si>
    <t>A 2020.200</t>
  </si>
  <si>
    <t>H5</t>
  </si>
  <si>
    <t>A 2020.400</t>
  </si>
  <si>
    <t>CONTRACTUAL EXEPNSE</t>
  </si>
  <si>
    <t>A 2020.450</t>
  </si>
  <si>
    <t>A 2060.490</t>
  </si>
  <si>
    <t>F2</t>
  </si>
  <si>
    <t>A 2110.120</t>
  </si>
  <si>
    <t>TEACHER SALARIES, K-6</t>
  </si>
  <si>
    <t>H1</t>
  </si>
  <si>
    <t>I1</t>
  </si>
  <si>
    <t>A 2110.130</t>
  </si>
  <si>
    <t>TEACHER SALARIES, 7-12</t>
  </si>
  <si>
    <t>A 2110.140</t>
  </si>
  <si>
    <t>SUBSTITUTE TEACHER SALARIES</t>
  </si>
  <si>
    <t>A 2110.160</t>
  </si>
  <si>
    <t>A 2110.200</t>
  </si>
  <si>
    <t>A 2110.400-00</t>
  </si>
  <si>
    <t>A 2110.450-03</t>
  </si>
  <si>
    <t>ELEMENTARY SUPPLIES</t>
  </si>
  <si>
    <t>A 2110.450-05</t>
  </si>
  <si>
    <t>SECONDARY SUPPLIES</t>
  </si>
  <si>
    <t>A 2110.450-07</t>
  </si>
  <si>
    <t>ART SUPPLIES</t>
  </si>
  <si>
    <t>A 2110.450-13</t>
  </si>
  <si>
    <t>MUSIC SUPPLIES</t>
  </si>
  <si>
    <t>A 2110.450-15</t>
  </si>
  <si>
    <t>PE SUPPLIES</t>
  </si>
  <si>
    <t>A 2110.480</t>
  </si>
  <si>
    <t>TEXTBOOKS</t>
  </si>
  <si>
    <t>A 2110.490</t>
  </si>
  <si>
    <t>H4</t>
  </si>
  <si>
    <t>A 2250.150</t>
  </si>
  <si>
    <t>J1</t>
  </si>
  <si>
    <t>A 2250.160</t>
  </si>
  <si>
    <t>NON-INSTRUCTIONAL SALARY</t>
  </si>
  <si>
    <t>A 2250.200</t>
  </si>
  <si>
    <t>A 2250.400</t>
  </si>
  <si>
    <t>A 2250.450</t>
  </si>
  <si>
    <t>A 2250.470</t>
  </si>
  <si>
    <t>TUITION</t>
  </si>
  <si>
    <t>C3</t>
  </si>
  <si>
    <t>A 2250.490</t>
  </si>
  <si>
    <t>A 2280.150</t>
  </si>
  <si>
    <t>A 2280.200</t>
  </si>
  <si>
    <t>A 2280.450</t>
  </si>
  <si>
    <t>A 2280.490</t>
  </si>
  <si>
    <t>C5</t>
  </si>
  <si>
    <t>A 2330.150</t>
  </si>
  <si>
    <t>F5</t>
  </si>
  <si>
    <t>A 2330.160</t>
  </si>
  <si>
    <t>B5</t>
  </si>
  <si>
    <t>A 2330.400</t>
  </si>
  <si>
    <t>A 2330.490</t>
  </si>
  <si>
    <t>BOCES SERVICES ESL</t>
  </si>
  <si>
    <t>A 2610.150</t>
  </si>
  <si>
    <t>K2</t>
  </si>
  <si>
    <t>A 2610.160</t>
  </si>
  <si>
    <t>A 2610.200</t>
  </si>
  <si>
    <t>A 2610.400</t>
  </si>
  <si>
    <t>A 2610.450</t>
  </si>
  <si>
    <t>A 2610.460</t>
  </si>
  <si>
    <t>LIBRARY BOOKS-STATE FUNDED</t>
  </si>
  <si>
    <t>A 2610.490</t>
  </si>
  <si>
    <t>A 2630.150</t>
  </si>
  <si>
    <t>A 2630.220</t>
  </si>
  <si>
    <t>STATE AIDED COMP HRDWRE</t>
  </si>
  <si>
    <t>A 2630.400</t>
  </si>
  <si>
    <t>CONTRACTUAL</t>
  </si>
  <si>
    <t>A 2630.450</t>
  </si>
  <si>
    <t>A 2630.460</t>
  </si>
  <si>
    <t>STATE AIDED SOFTWARE</t>
  </si>
  <si>
    <t>A 2805.400</t>
  </si>
  <si>
    <t>K3</t>
  </si>
  <si>
    <t>A 2805.450</t>
  </si>
  <si>
    <t>A 2810.150</t>
  </si>
  <si>
    <t>A 2810.160</t>
  </si>
  <si>
    <t>NON-INSTRUCTIONAL</t>
  </si>
  <si>
    <t>A 2810.400</t>
  </si>
  <si>
    <t>CONTRACTUAL EXPENSES</t>
  </si>
  <si>
    <t>A 2810.450</t>
  </si>
  <si>
    <t>A 2815.160</t>
  </si>
  <si>
    <t>A 2815.200</t>
  </si>
  <si>
    <t>A 2815.400</t>
  </si>
  <si>
    <t>A 2815.450</t>
  </si>
  <si>
    <t>A 2820.150</t>
  </si>
  <si>
    <t>A 2830.150</t>
  </si>
  <si>
    <t>A 2830.450</t>
  </si>
  <si>
    <t>A 2850.150</t>
  </si>
  <si>
    <t>INSTRUCTIONSL SALARIES</t>
  </si>
  <si>
    <t>A 2850.160</t>
  </si>
  <si>
    <t>A 2850.400</t>
  </si>
  <si>
    <t>A 2850.450</t>
  </si>
  <si>
    <t>A 2855.150</t>
  </si>
  <si>
    <t>A 2855.160</t>
  </si>
  <si>
    <t>A 2855.200</t>
  </si>
  <si>
    <t>A 2855.400</t>
  </si>
  <si>
    <t>A 2855.450</t>
  </si>
  <si>
    <t>A 2855.490</t>
  </si>
  <si>
    <t>A 5510.160</t>
  </si>
  <si>
    <t>B6</t>
  </si>
  <si>
    <t>A 5510.200-00</t>
  </si>
  <si>
    <t>A 5510.400-00</t>
  </si>
  <si>
    <t>A 5510.450</t>
  </si>
  <si>
    <t>A 5510.450-84</t>
  </si>
  <si>
    <t>PARTS</t>
  </si>
  <si>
    <t>A 5510.450-85</t>
  </si>
  <si>
    <t>GASOLINE &amp; DIESEL</t>
  </si>
  <si>
    <t>A 5510.450-87</t>
  </si>
  <si>
    <t>TIRE &amp; CHAINS</t>
  </si>
  <si>
    <t>A 5510.490</t>
  </si>
  <si>
    <t>A 5530.160</t>
  </si>
  <si>
    <t>A 5530.200</t>
  </si>
  <si>
    <t>A 5530.400</t>
  </si>
  <si>
    <t>A 5530.400-10</t>
  </si>
  <si>
    <t>FIRE &amp; LIABILITY</t>
  </si>
  <si>
    <t>A 5530.400-21</t>
  </si>
  <si>
    <t>PROPANE GAS</t>
  </si>
  <si>
    <t>A 5530.400-25</t>
  </si>
  <si>
    <t>A 5530.400-60</t>
  </si>
  <si>
    <t>REPAIRS</t>
  </si>
  <si>
    <t>A 5530.400-77</t>
  </si>
  <si>
    <t>DISPOSAL</t>
  </si>
  <si>
    <t>A 5530.400-80</t>
  </si>
  <si>
    <t>LAUNDRY</t>
  </si>
  <si>
    <t>A 5530.400-92</t>
  </si>
  <si>
    <t>TOWER CHARGE</t>
  </si>
  <si>
    <t>A 5530.450</t>
  </si>
  <si>
    <t>A 5530.450-01</t>
  </si>
  <si>
    <t>MISC. EXPENSES TOTAL $1000 OR LESS</t>
  </si>
  <si>
    <t>A 5530.450-41</t>
  </si>
  <si>
    <t>CUSTODIAL SUPPLIES</t>
  </si>
  <si>
    <t>A 5530.450-69</t>
  </si>
  <si>
    <t>SALT - SNOW REMOVAL</t>
  </si>
  <si>
    <t>A 8060.400</t>
  </si>
  <si>
    <t>B4</t>
  </si>
  <si>
    <t>A 9010.800</t>
  </si>
  <si>
    <t>STATE RETIREMENT</t>
  </si>
  <si>
    <t>Fringes</t>
  </si>
  <si>
    <t>A 9020.800</t>
  </si>
  <si>
    <t>TEACHER RETIREMENT</t>
  </si>
  <si>
    <t>A 9030.800</t>
  </si>
  <si>
    <t>SOCIAL SECURITY</t>
  </si>
  <si>
    <t>A 9040.800</t>
  </si>
  <si>
    <t>WORKER'S COMPENSATION</t>
  </si>
  <si>
    <t>A 9050.800</t>
  </si>
  <si>
    <t>UNEMPLOYMENT INSURANCE</t>
  </si>
  <si>
    <t>A 9060.800</t>
  </si>
  <si>
    <t>HOSPITAL,MEDICAL &amp; DENTAL</t>
  </si>
  <si>
    <t>A 9089.800</t>
  </si>
  <si>
    <t>OTHER-403B EMPLOYER CONTRIBUTION</t>
  </si>
  <si>
    <t>A 9770.700</t>
  </si>
  <si>
    <t>INTEREST</t>
  </si>
  <si>
    <t>B2</t>
  </si>
  <si>
    <t>A 9901.93</t>
  </si>
  <si>
    <t>TRANSFER TO SCHOOL LUNCH FUND</t>
  </si>
  <si>
    <t>B1</t>
  </si>
  <si>
    <t>A 9901.960</t>
  </si>
  <si>
    <t>TRANSFER/DEBT SERVICE FUND</t>
  </si>
  <si>
    <t>A 9950.900</t>
  </si>
  <si>
    <t>TRANSFER/CAPITAL FUND</t>
  </si>
  <si>
    <t>F 2110.150-01-2021</t>
  </si>
  <si>
    <t>INSTRUCTIONAL SALARIES-TITLE I</t>
  </si>
  <si>
    <t>F</t>
  </si>
  <si>
    <t>F 2110.150-02-2021</t>
  </si>
  <si>
    <t>INSTRUCTION SALARIES, TITLE IIA</t>
  </si>
  <si>
    <t>F 2110.150-04-2021</t>
  </si>
  <si>
    <t>INSTRUCTION SALARIES - TITLE IV</t>
  </si>
  <si>
    <t>F 2110.150-05-2021</t>
  </si>
  <si>
    <t>INSTRUCTION SALARIES - TITLE V RURAL &amp; LOW INCOME AFTER SCHOOL PROGRAM</t>
  </si>
  <si>
    <t>F 2250.150-01-2021</t>
  </si>
  <si>
    <t>INSTRUCTIONAL SALARIES - 611</t>
  </si>
  <si>
    <t>F 2250.150-20-21</t>
  </si>
  <si>
    <t>INSTRUCTIONAL SALARIES - 619</t>
  </si>
  <si>
    <t>F 2250.400-01-2021</t>
  </si>
  <si>
    <t>CONTRACTUAL EXPENSE IDEA 619</t>
  </si>
  <si>
    <t>F 2250.400-20-21</t>
  </si>
  <si>
    <t>CONTRACTUAL EXPENSE IDEA 611</t>
  </si>
  <si>
    <t>F 2253.400-20-21</t>
  </si>
  <si>
    <t>SUMMER TUITION</t>
  </si>
  <si>
    <t>F 2510.150-20-21</t>
  </si>
  <si>
    <t>TEACHER'S PRE K</t>
  </si>
  <si>
    <t>I2</t>
  </si>
  <si>
    <t>F 5510.160-20-21</t>
  </si>
  <si>
    <t>TRANSPORTATION</t>
  </si>
  <si>
    <t>If need additional lines, please add above this line</t>
  </si>
  <si>
    <t>Totals for General and Special Aid Funds</t>
  </si>
  <si>
    <t xml:space="preserve"> </t>
  </si>
  <si>
    <t>Other Funds:</t>
  </si>
  <si>
    <t>Food Service Fund</t>
  </si>
  <si>
    <t>Food Service Fund budget for ( C ):</t>
  </si>
  <si>
    <t>Portion Funded with State &amp; Local funds:</t>
  </si>
  <si>
    <t>All budget codes without Interfund Transfers</t>
  </si>
  <si>
    <t>C</t>
  </si>
  <si>
    <t>B3</t>
  </si>
  <si>
    <t>Fill in ------&gt;</t>
  </si>
  <si>
    <t>Interfund Transfers</t>
  </si>
  <si>
    <t>Portion Funded with Federal funds</t>
  </si>
  <si>
    <t>Debt Service Fund</t>
  </si>
  <si>
    <t>Debt Service Fund budget ( V ):</t>
  </si>
  <si>
    <t>Portion for Debt Service</t>
  </si>
  <si>
    <t>V</t>
  </si>
  <si>
    <t>Portion for Transfer Out to Other Funds</t>
  </si>
  <si>
    <t>Grand Totals</t>
  </si>
  <si>
    <t>(Check your totals - do they agree?)</t>
  </si>
  <si>
    <t>Total General Fund</t>
  </si>
  <si>
    <t>Total  Special Aid Fund</t>
  </si>
  <si>
    <t>Total Budget for:</t>
  </si>
  <si>
    <t>Food Service Fund, without any Interfund Transfers Out</t>
  </si>
  <si>
    <t>Food Service Fund Interfund Transfers Out</t>
  </si>
  <si>
    <t>Debt Service Fund, without any Interfund Transfers Out</t>
  </si>
  <si>
    <t>Debt Service Fund Interfund Transfers Out</t>
  </si>
  <si>
    <t>Total Major Operating Funds Spending</t>
  </si>
  <si>
    <t>FRINGE BENEFITS</t>
  </si>
  <si>
    <t>Instructions: Fill in the amount budgeted for Retiree Benefits as part of the total fringe benefit budget</t>
  </si>
  <si>
    <t>Fringe Allocation:</t>
  </si>
  <si>
    <t>Sum of All .1 Codes by column</t>
  </si>
  <si>
    <t>D4</t>
  </si>
  <si>
    <t xml:space="preserve">Sum of All .8 Codes </t>
  </si>
  <si>
    <t>D1</t>
  </si>
  <si>
    <r>
      <t>Portion of Retiree Benefits Paid for with Medicare Part D subsidy -</t>
    </r>
    <r>
      <rPr>
        <b/>
        <sz val="14"/>
        <color theme="1"/>
        <rFont val="Calibri"/>
      </rPr>
      <t xml:space="preserve"> FILL IN----&gt;</t>
    </r>
  </si>
  <si>
    <t>Amount of Retiree Benefits in Line above</t>
  </si>
  <si>
    <t>D2</t>
  </si>
  <si>
    <t>Fill in ---&gt;</t>
  </si>
  <si>
    <t>Fringe Benefits for Active Employees</t>
  </si>
  <si>
    <t>D3</t>
  </si>
  <si>
    <t>Fringe Rate (Fringes/Salaries)</t>
  </si>
  <si>
    <t>D5</t>
  </si>
  <si>
    <t>Allocated Fringes</t>
  </si>
  <si>
    <t>Total School-Level:</t>
  </si>
  <si>
    <t>Direct - from Data Form</t>
  </si>
  <si>
    <t>Fringes - Allocated</t>
  </si>
  <si>
    <t>Total School-Level for Report:</t>
  </si>
  <si>
    <t>Categories for Data Form:</t>
  </si>
  <si>
    <t>General Category</t>
  </si>
  <si>
    <t>Object</t>
  </si>
  <si>
    <t>Purpose</t>
  </si>
  <si>
    <t>Funding</t>
  </si>
  <si>
    <t>H3</t>
  </si>
  <si>
    <t>J2</t>
  </si>
  <si>
    <t>C1</t>
  </si>
  <si>
    <t>C2</t>
  </si>
  <si>
    <t>C4</t>
  </si>
  <si>
    <t>C6</t>
  </si>
  <si>
    <t>C7</t>
  </si>
  <si>
    <t>C8</t>
  </si>
  <si>
    <t>C9</t>
  </si>
  <si>
    <t>C10</t>
  </si>
  <si>
    <t>C11</t>
  </si>
  <si>
    <t>C12</t>
  </si>
  <si>
    <t>F1</t>
  </si>
  <si>
    <t>F3</t>
  </si>
  <si>
    <t>F4</t>
  </si>
  <si>
    <t>PART A</t>
  </si>
  <si>
    <t>Instructions: Fill in the light blue cells in column F below:</t>
  </si>
  <si>
    <t>Totals</t>
  </si>
  <si>
    <t>State &amp; Locally funded</t>
  </si>
  <si>
    <t>Federally funded</t>
  </si>
  <si>
    <t>A) Total Major Operating Funds Spending</t>
  </si>
  <si>
    <t>General Fund Total Expenditures &amp; Transfers</t>
  </si>
  <si>
    <t>A1</t>
  </si>
  <si>
    <t>Special Aid Fund Total Expenditures &amp; Transfers</t>
  </si>
  <si>
    <t>A2</t>
  </si>
  <si>
    <t>School Food Services Fund Total Expenditures &amp; Transfers</t>
  </si>
  <si>
    <t>A3</t>
  </si>
  <si>
    <t>Debt Service Fund Total Expenditures &amp; Transfers</t>
  </si>
  <si>
    <t>A4</t>
  </si>
  <si>
    <t>Check:</t>
  </si>
  <si>
    <r>
      <t xml:space="preserve">Should equal </t>
    </r>
    <r>
      <rPr>
        <b/>
        <sz val="11"/>
        <color theme="1"/>
        <rFont val="Calibri"/>
      </rPr>
      <t>Data Form</t>
    </r>
    <r>
      <rPr>
        <sz val="11"/>
        <color theme="1"/>
        <rFont val="Calibri"/>
      </rPr>
      <t xml:space="preserve"> tab Grand Total</t>
    </r>
  </si>
  <si>
    <t>B) Exclusions for Non-Instructional Costs</t>
  </si>
  <si>
    <t>Add Fringes:</t>
  </si>
  <si>
    <t>Debt Service</t>
  </si>
  <si>
    <t>School Food Services Fund</t>
  </si>
  <si>
    <t>Community Services - Salaries</t>
  </si>
  <si>
    <t>Community Services - Non-Salaries</t>
  </si>
  <si>
    <t>Adult/Continuing Education - Salaries</t>
  </si>
  <si>
    <t>Adult/Continuing Education - Non-Salaries</t>
  </si>
  <si>
    <t>Transportation - Salaries</t>
  </si>
  <si>
    <t>Transportation - Non-Salaries</t>
  </si>
  <si>
    <t>Employee Benefits Allocated to Above Purposes (see IV below)</t>
  </si>
  <si>
    <t>B7</t>
  </si>
  <si>
    <t>Total Non-Instructional Cost Exclusions</t>
  </si>
  <si>
    <t>C) Exclusions for Tuition/Payments to Non-District Schools</t>
  </si>
  <si>
    <t>Student Count</t>
  </si>
  <si>
    <t>Charter School Tuition - Salaries</t>
  </si>
  <si>
    <t>Charter School Tuition - Non-Salaries</t>
  </si>
  <si>
    <r>
      <rPr>
        <sz val="11"/>
        <color rgb="FFFF0000"/>
        <rFont val="Calibri"/>
      </rPr>
      <t>Check:</t>
    </r>
    <r>
      <rPr>
        <sz val="11"/>
        <color theme="1"/>
        <rFont val="Calibri"/>
      </rPr>
      <t xml:space="preserve"> There should not be any numbers in the grey shaded lines of this section. If there are, please check coding in Columns D/ E on Data Form tab    </t>
    </r>
  </si>
  <si>
    <t>Services Provided to Charter Schools - Salaries</t>
  </si>
  <si>
    <t>Services Provided to Charter Schools - Non-Salaries</t>
  </si>
  <si>
    <t>Other School Districts (Excl. Special Act Districts) - Salaries</t>
  </si>
  <si>
    <t>Other School Districts (Excl. Special Act Districts) - Non-Salaries</t>
  </si>
  <si>
    <t>Prekindergarten Community-Based Organizations - Salaries</t>
  </si>
  <si>
    <t>Prekindergarten Community-Based Organizations -Non-Salaries</t>
  </si>
  <si>
    <t>BOCES Instructional Programs (Full-time Only) - Salaries</t>
  </si>
  <si>
    <t>BOCES Instructional Programs (Full-time Only) - Non-Salaries</t>
  </si>
  <si>
    <t>SWD School Age-School Year Tuition - Salaries</t>
  </si>
  <si>
    <t>SWD School Age-School Year Tuition - Non-Salaries</t>
  </si>
  <si>
    <t>SWD Early Intervention Program Tuition - Salaries</t>
  </si>
  <si>
    <t>SWD Early Intervention Program Tuition - Non-Salaries</t>
  </si>
  <si>
    <t>SWD - Preschool Education (§4410) Tuition - Salaries</t>
  </si>
  <si>
    <t>SWD - Preschool Education (§4410) Tuition - Non-Salaries</t>
  </si>
  <si>
    <t>SWD - Summer Education (§4408) Tuition - Salaries</t>
  </si>
  <si>
    <t>SWD - Summer Education (§4408) Tuition - Non-Salaries</t>
  </si>
  <si>
    <t>State-Supported Schools for the Blind &amp; Deaf (§4201) Tuition - Salaries</t>
  </si>
  <si>
    <t>State-Supported Schools for the Blind &amp; Deaf (§4201) Tuition - Non-Salaries</t>
  </si>
  <si>
    <t>Services Provided to Nonpublic Schools - Salaries</t>
  </si>
  <si>
    <t>Services Provided to Nonpublic Schools - Non-Salaries</t>
  </si>
  <si>
    <t>Other Expenses for Pupils in Non-Traditional Settings - Salaries</t>
  </si>
  <si>
    <t>Other Expenses for Pupils in Non-Traditional Settings - Non-Salaries</t>
  </si>
  <si>
    <t>C13</t>
  </si>
  <si>
    <t>Total Tuition/Payments to Non-District Schools Exclusions</t>
  </si>
  <si>
    <t>D) Projected 2019-20 Enrollment</t>
  </si>
  <si>
    <t>Enrollment Counts</t>
  </si>
  <si>
    <t>Total District K-12 Enrollment</t>
  </si>
  <si>
    <t>Total District Pre-K Enrollment</t>
  </si>
  <si>
    <t>Total Preschool Special Education Enrollment</t>
  </si>
  <si>
    <t>Total District Enrollment</t>
  </si>
  <si>
    <t>A) General Support Costs</t>
  </si>
  <si>
    <t>Total Staff (FTE Basis)</t>
  </si>
  <si>
    <t>Board of Education - Salaries</t>
  </si>
  <si>
    <t>Board of Education - Non-Salaries</t>
  </si>
  <si>
    <t>Central Personnel - Salaries</t>
  </si>
  <si>
    <t>Central Personnel - Non-Salaries</t>
  </si>
  <si>
    <t>Operation and Maintenance of Plant - Salaries</t>
  </si>
  <si>
    <t>Operation and Maintenance of Plant - Non-Salaries</t>
  </si>
  <si>
    <t>Other Central Services - Salaries</t>
  </si>
  <si>
    <t>Other Central Services - Non-Salaries</t>
  </si>
  <si>
    <t>Employee Benefits for General Support Staff (see IV below)</t>
  </si>
  <si>
    <t>E5</t>
  </si>
  <si>
    <t>Total General Support Costs</t>
  </si>
  <si>
    <t>B) District Academic Support Costs</t>
  </si>
  <si>
    <t>Curriculum Development &amp; Supervision - Salaries</t>
  </si>
  <si>
    <t>Curriculum Development &amp; Supervision - Non-Salaries</t>
  </si>
  <si>
    <t>Research, Planning &amp; Evaluation - Salaries</t>
  </si>
  <si>
    <t>Research, Planning &amp; Evaluation - Non-Salaries</t>
  </si>
  <si>
    <t>In-Service Training - Salaries</t>
  </si>
  <si>
    <t>In-Service Training - Non-Salaries</t>
  </si>
  <si>
    <t>Committee on Special Education/Preschool Special Education - Salaries</t>
  </si>
  <si>
    <t>Committee on Special Education/Preschool Special Education -Non- Salaries</t>
  </si>
  <si>
    <t>Summer Programming and Services - Salaries</t>
  </si>
  <si>
    <t>Summer Programming and Services - Non-Salaries</t>
  </si>
  <si>
    <t>Other Districtwide Staff - Salaries</t>
  </si>
  <si>
    <t>Other Districtwide Staff - Non-Salaries</t>
  </si>
  <si>
    <t>Employee Benefits for District Academic Support Staff (see IV below)</t>
  </si>
  <si>
    <t>F7</t>
  </si>
  <si>
    <t>Total District Academic Support Costs</t>
  </si>
  <si>
    <t>School Level Costs:</t>
  </si>
  <si>
    <t>Salaries</t>
  </si>
  <si>
    <t>Non-Salaries</t>
  </si>
  <si>
    <t>Employee Benefits for School Level Costs</t>
  </si>
  <si>
    <t>Less: Exclusions:</t>
  </si>
  <si>
    <t>Add: Retiree Insurance</t>
  </si>
  <si>
    <t>Amount Distributed on Part C</t>
  </si>
  <si>
    <t>SCHOOL LEVEL APPROPRIATIONS</t>
  </si>
  <si>
    <t>By Object of Expense:</t>
  </si>
  <si>
    <t>Classroom Teachers</t>
  </si>
  <si>
    <t>All Other Salaries</t>
  </si>
  <si>
    <t>Employee Benefits</t>
  </si>
  <si>
    <t>BOCES Services</t>
  </si>
  <si>
    <t xml:space="preserve">All Other </t>
  </si>
  <si>
    <t>Totals by Object of Expense</t>
  </si>
  <si>
    <r>
      <rPr>
        <b/>
        <u/>
        <sz val="11"/>
        <color rgb="FFFF0000"/>
        <rFont val="Calibri"/>
      </rPr>
      <t>Check</t>
    </r>
    <r>
      <rPr>
        <b/>
        <sz val="11"/>
        <color theme="1"/>
        <rFont val="Calibri"/>
      </rPr>
      <t>: Should be:</t>
    </r>
  </si>
  <si>
    <t>If not the same, check coding in Column F of "Data Form" tab</t>
  </si>
  <si>
    <t>By Purpose of Expense:</t>
  </si>
  <si>
    <t>General Education K-12 - Salaries</t>
  </si>
  <si>
    <t>General Education K-12 - Fringes</t>
  </si>
  <si>
    <t>General Education K-12 - Non-Salaries</t>
  </si>
  <si>
    <t>General Education Pre-K - Salaries</t>
  </si>
  <si>
    <t>General Education Pre-K - Fringes</t>
  </si>
  <si>
    <t>General Education Pre-K - Non-Salaries</t>
  </si>
  <si>
    <t>Special Education K-12 - Salaries</t>
  </si>
  <si>
    <t>Special Education K-12 - Fringes</t>
  </si>
  <si>
    <t>Special Education K-12 - Non-Salaries</t>
  </si>
  <si>
    <t>Special Education Pre-School - Salaries</t>
  </si>
  <si>
    <t>Special Education Pre-School - Fringes</t>
  </si>
  <si>
    <t>Special Education Pre-School - Non-Salaries</t>
  </si>
  <si>
    <t>Instructional Support- School Administation - Salaries</t>
  </si>
  <si>
    <t>Instructional Support- School Administation - Fringes</t>
  </si>
  <si>
    <t>Instructional Support- School Administation - Non-Salaries</t>
  </si>
  <si>
    <t>Instructional Support- Instructional Media - Salaries</t>
  </si>
  <si>
    <t>Instructional Support- Instructional Media - Fringes</t>
  </si>
  <si>
    <t>Instructional Support- Instructional Media -Non- Salaries</t>
  </si>
  <si>
    <t>Instructional Support - Pupil Support Services - Salaries</t>
  </si>
  <si>
    <t>Instructional Support - Pupil Support Services - Fringes</t>
  </si>
  <si>
    <t>Instructional Support - Pupil Support Services -Non- Salaries</t>
  </si>
  <si>
    <t>Totals by Purpose of Expenditures</t>
  </si>
  <si>
    <r>
      <rPr>
        <b/>
        <u/>
        <sz val="11"/>
        <color rgb="FFFF0000"/>
        <rFont val="Calibri"/>
      </rPr>
      <t>Check</t>
    </r>
    <r>
      <rPr>
        <b/>
        <sz val="11"/>
        <color theme="1"/>
        <rFont val="Calibri"/>
      </rPr>
      <t>: Should be:</t>
    </r>
  </si>
  <si>
    <r>
      <t xml:space="preserve">If not the same, check coding in </t>
    </r>
    <r>
      <rPr>
        <b/>
        <sz val="11"/>
        <color rgb="FF0070C0"/>
        <rFont val="Calibri"/>
      </rPr>
      <t>Column G</t>
    </r>
    <r>
      <rPr>
        <b/>
        <sz val="11"/>
        <color rgb="FFFF0000"/>
        <rFont val="Calibri"/>
      </rPr>
      <t xml:space="preserve"> of "Data Form" tab</t>
    </r>
  </si>
  <si>
    <t>By Funding Sources:</t>
  </si>
  <si>
    <t>State and Locally Funded Salaries</t>
  </si>
  <si>
    <t>L1</t>
  </si>
  <si>
    <t>State and Locally Funded Fringes</t>
  </si>
  <si>
    <t>State and Locally Funded Non-Salaries</t>
  </si>
  <si>
    <t>Federally Funded Salaries</t>
  </si>
  <si>
    <t>L2</t>
  </si>
  <si>
    <t>Federally Funded Fringes</t>
  </si>
  <si>
    <t>Federally Funded Non-Salaries</t>
  </si>
  <si>
    <t>Totals by Funding Sources</t>
  </si>
  <si>
    <r>
      <rPr>
        <b/>
        <u/>
        <sz val="11"/>
        <color rgb="FFFF0000"/>
        <rFont val="Calibri"/>
      </rPr>
      <t>Check</t>
    </r>
    <r>
      <rPr>
        <b/>
        <sz val="11"/>
        <color theme="1"/>
        <rFont val="Calibri"/>
      </rPr>
      <t>: Should be:</t>
    </r>
  </si>
  <si>
    <r>
      <t xml:space="preserve">If not the same, check coding in </t>
    </r>
    <r>
      <rPr>
        <b/>
        <sz val="11"/>
        <color rgb="FF0070C0"/>
        <rFont val="Calibri"/>
      </rPr>
      <t>Column H</t>
    </r>
    <r>
      <rPr>
        <b/>
        <sz val="11"/>
        <color rgb="FFFF0000"/>
        <rFont val="Calibri"/>
      </rPr>
      <t xml:space="preserve"> of "Data Form" tab</t>
    </r>
  </si>
  <si>
    <t>Part A - District-Level Information</t>
  </si>
  <si>
    <t>School District Name</t>
  </si>
  <si>
    <t xml:space="preserve">CHERRY VALLEY SPRINGFIELD </t>
  </si>
  <si>
    <t>BEDS Code</t>
  </si>
  <si>
    <t>472202</t>
  </si>
  <si>
    <t>School Year</t>
  </si>
  <si>
    <t>2020-21</t>
  </si>
  <si>
    <t>I) Contact Information</t>
  </si>
  <si>
    <t>Mailing Address</t>
  </si>
  <si>
    <t>Contact First &amp; Last Name</t>
  </si>
  <si>
    <t>DENISE WIST</t>
  </si>
  <si>
    <t>Street Address Line 1</t>
  </si>
  <si>
    <t>PO BOX 485</t>
  </si>
  <si>
    <t>Title of Contact</t>
  </si>
  <si>
    <t>BUSINESS OFFICIAL</t>
  </si>
  <si>
    <t>Street Address Line 2</t>
  </si>
  <si>
    <t>597 CTY RT 54</t>
  </si>
  <si>
    <t>Email Address</t>
  </si>
  <si>
    <t>dwist@cvscsd.org</t>
  </si>
  <si>
    <t>City</t>
  </si>
  <si>
    <t>CHERRY VALLEY</t>
  </si>
  <si>
    <t>Phone Number</t>
  </si>
  <si>
    <t>607-264-3265 x502</t>
  </si>
  <si>
    <t>Zip Code</t>
  </si>
  <si>
    <t>13320</t>
  </si>
  <si>
    <t>II) Total Amount of District Spending Allocated to Individual Schools</t>
  </si>
  <si>
    <t>Funding Source</t>
  </si>
  <si>
    <t>Total Spending</t>
  </si>
  <si>
    <t>State/Local</t>
  </si>
  <si>
    <t>Federal</t>
  </si>
  <si>
    <t>Community Services</t>
  </si>
  <si>
    <t>Adult/Continuing Education</t>
  </si>
  <si>
    <t>Transportation</t>
  </si>
  <si>
    <t xml:space="preserve">Total Pupils 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</si>
  <si>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</si>
  <si>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</si>
  <si>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</si>
  <si>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</si>
  <si>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</si>
  <si>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</si>
  <si>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</si>
  <si>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</si>
  <si>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</si>
  <si>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</si>
  <si>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</si>
  <si>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Other Expenses for Pupils in Non-Traditional Settings</t>
  </si>
  <si>
    <t>Total Exclusions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</si>
  <si>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</si>
  <si>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</si>
  <si>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</si>
  <si>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</si>
  <si>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(FTE Basis)</t>
  </si>
  <si>
    <t xml:space="preserve">Board of Education </t>
  </si>
  <si>
    <t>Central Personnel</t>
  </si>
  <si>
    <t>Operation and Maintenance of Plant</t>
  </si>
  <si>
    <t>Other Central Services</t>
  </si>
  <si>
    <t>Total General Support Costs per Pupil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</si>
  <si>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</si>
  <si>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</si>
  <si>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</si>
  <si>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</si>
  <si>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</si>
  <si>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</si>
  <si>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</si>
  <si>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</si>
  <si>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</si>
  <si>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</si>
  <si>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</si>
  <si>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</si>
  <si>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</si>
  <si>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</si>
  <si>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</si>
  <si>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</si>
  <si>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</si>
  <si>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</si>
  <si>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Part B - Basic School-Level Information</t>
  </si>
  <si>
    <t>Grade Span (excl. Pre-K)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</si>
  <si>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</si>
  <si>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</si>
  <si>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</si>
  <si>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</si>
  <si>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</si>
  <si>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</si>
  <si>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</si>
  <si>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</si>
  <si>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</si>
  <si>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r>
      <t xml:space="preserve">If </t>
    </r>
    <r>
      <rPr>
        <sz val="10"/>
        <color rgb="FFFF0000"/>
        <rFont val="Palatino Linotype"/>
      </rPr>
      <t>no</t>
    </r>
    <r>
      <rPr>
        <b/>
        <sz val="10"/>
        <color theme="1"/>
        <rFont val="Palatino Linotype"/>
      </rPr>
      <t>, is this school opening this school year? (Y/N)</t>
    </r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</si>
  <si>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</si>
  <si>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</si>
  <si>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</si>
  <si>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</si>
  <si>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</si>
  <si>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</si>
  <si>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</si>
  <si>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</si>
  <si>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</si>
  <si>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</si>
  <si>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</si>
  <si>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</si>
  <si>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</si>
  <si>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</si>
  <si>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472202040000</t>
  </si>
  <si>
    <t>K-12</t>
  </si>
  <si>
    <t>K</t>
  </si>
  <si>
    <t>Y</t>
  </si>
  <si>
    <t>N</t>
  </si>
  <si>
    <t>District Total</t>
  </si>
  <si>
    <t xml:space="preserve">Check: </t>
  </si>
  <si>
    <t>K-12 and Pre-K</t>
  </si>
  <si>
    <t>Should be:</t>
  </si>
  <si>
    <t>Per Totals Entered on Summary Data Part A Tab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</si>
  <si>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</si>
  <si>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</si>
  <si>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</si>
  <si>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</si>
  <si>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</si>
  <si>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</si>
  <si>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</si>
  <si>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</si>
  <si>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</si>
  <si>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</si>
  <si>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All Other</t>
  </si>
  <si>
    <t>Total Allocation by Object</t>
  </si>
  <si>
    <t>General Ed 
K-12</t>
  </si>
  <si>
    <t>Pre-K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</si>
  <si>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</si>
  <si>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</si>
  <si>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</si>
  <si>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</si>
  <si>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</si>
  <si>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</si>
  <si>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</si>
  <si>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</si>
  <si>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</si>
  <si>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</si>
  <si>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</si>
  <si>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</si>
  <si>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</si>
  <si>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</si>
  <si>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Should equal</t>
  </si>
  <si>
    <t>Should Equal</t>
  </si>
  <si>
    <t>Part A Format tab</t>
  </si>
  <si>
    <t>Line 88--&gt;</t>
  </si>
  <si>
    <t>Line 88 --&gt;</t>
  </si>
  <si>
    <t>Line 85 --&gt;</t>
  </si>
  <si>
    <t>&lt;-- Line 56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</si>
  <si>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</si>
  <si>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</si>
  <si>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</si>
  <si>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</si>
  <si>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</si>
  <si>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</si>
  <si>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</si>
  <si>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</si>
  <si>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</si>
  <si>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</si>
  <si>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</si>
  <si>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</si>
  <si>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</si>
  <si>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</si>
  <si>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Grants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</si>
  <si>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</si>
  <si>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</si>
  <si>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</si>
  <si>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</si>
  <si>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</si>
  <si>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</si>
  <si>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</si>
  <si>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</si>
  <si>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</si>
  <si>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</si>
  <si>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</si>
  <si>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</si>
  <si>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</si>
  <si>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</si>
  <si>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</si>
  <si>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</si>
  <si>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</si>
  <si>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</si>
  <si>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</si>
  <si>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Should equal:</t>
  </si>
  <si>
    <t>From Part A Format</t>
  </si>
  <si>
    <t>from Line F36</t>
  </si>
  <si>
    <t>Part E - Locally Implemented Funding Formula</t>
  </si>
  <si>
    <t>Are schools allocated a sizeable portion of their funding via a locally implemented formula?</t>
  </si>
  <si>
    <t>No</t>
  </si>
  <si>
    <t>Note: Previous submissions have almost always been answered</t>
  </si>
  <si>
    <t>"No".  If your district does allocate funds based on a formal locally</t>
  </si>
  <si>
    <t>implemented formula, you would answer "Yes" and complete the grid.</t>
  </si>
  <si>
    <t>Otherwise, note "No" and no further work in necessary.</t>
  </si>
  <si>
    <t>Local Formula
Allocation</t>
  </si>
  <si>
    <t>Allocation If Local Formula Fully Funded</t>
  </si>
  <si>
    <t>Difference</t>
  </si>
  <si>
    <t>% Funded</t>
  </si>
  <si>
    <t>Total Funding (See Part C)</t>
  </si>
  <si>
    <t>Local Formula as % of Total Funding</t>
  </si>
  <si>
    <t>Other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</si>
</sst>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.00000000000000_);_(* \(#,##0.00000000000000\);_(* &quot;-&quot;??_);_(@_)"/>
    <numFmt numFmtId="165" formatCode="_(* #,##0.0_);_(* \(#,##0.0\);_(* &quot;-&quot;??_);_(@_)"/>
    <numFmt numFmtId="166" formatCode="#,##0;\(#,##0\)"/>
    <numFmt numFmtId="167" formatCode="&quot;$&quot;#,##0.00"/>
    <numFmt numFmtId="168" formatCode="#,##0.0;\(#,##0.0\)"/>
    <numFmt numFmtId="169" formatCode="0.0"/>
    <numFmt numFmtId="170" formatCode="&quot;$&quot;#,##0"/>
    <numFmt numFmtId="171" formatCode="_(* #,##0_);_(* \(#,##0\);_(* &quot;-&quot;??_);_(@_)"/>
    <numFmt numFmtId="172" formatCode="#,##0.0"/>
    <numFmt numFmtId="173" formatCode="#,##0.0_);\(#,##0.0\)"/>
    <numFmt numFmtId="174" formatCode="#,##&quot;$&quot;0"/>
    <numFmt numFmtId="175" formatCode="0.0%"/>
  </numFmts>
  <fonts count="48" x14ac:knownFonts="1">
    <font>
      <sz val="11"/>
      <color theme="1"/>
      <name val="Arial"/>
    </font>
    <font>
      <b/>
      <sz val="18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Arial"/>
    </font>
    <font>
      <u/>
      <sz val="12"/>
      <color theme="1"/>
      <name val="Calibri"/>
    </font>
    <font>
      <u/>
      <sz val="12"/>
      <color theme="1"/>
      <name val="Calibri"/>
    </font>
    <font>
      <b/>
      <u/>
      <sz val="12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u/>
      <sz val="12"/>
      <color theme="1"/>
      <name val="Calibri"/>
    </font>
    <font>
      <sz val="8"/>
      <color theme="1"/>
      <name val="Calibri"/>
    </font>
    <font>
      <sz val="11"/>
      <color theme="1"/>
      <name val="Calibri"/>
    </font>
    <font>
      <b/>
      <sz val="18"/>
      <color rgb="FFC00000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11"/>
      <color theme="0"/>
      <name val="Calibri"/>
    </font>
    <font>
      <b/>
      <sz val="20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b/>
      <u/>
      <sz val="10"/>
      <color theme="1"/>
      <name val="Palatino Linotype"/>
    </font>
    <font>
      <sz val="10"/>
      <color theme="1"/>
      <name val="Palatino Linotype"/>
    </font>
    <font>
      <b/>
      <sz val="10"/>
      <color theme="1"/>
      <name val="Palatino Linotype"/>
    </font>
    <font>
      <u/>
      <sz val="11"/>
      <color theme="1"/>
      <name val="Calibri"/>
    </font>
    <font>
      <b/>
      <u/>
      <sz val="10"/>
      <color theme="1"/>
      <name val="Palatino Linotype"/>
    </font>
    <font>
      <b/>
      <u/>
      <sz val="10"/>
      <color theme="1"/>
      <name val="Palatino Linotype"/>
    </font>
    <font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12"/>
      <color theme="1"/>
      <name val="Palatino Linotype"/>
    </font>
    <font>
      <b/>
      <sz val="12"/>
      <color theme="1"/>
      <name val="Palatino Linotype"/>
    </font>
    <font>
      <sz val="11"/>
      <color theme="1"/>
      <name val="Palatino Linotype"/>
    </font>
    <font>
      <sz val="10"/>
      <color theme="1"/>
      <name val="Calibri"/>
    </font>
    <font>
      <u/>
      <sz val="10"/>
      <color theme="1"/>
      <name val="Palatino Linotype"/>
    </font>
    <font>
      <sz val="11"/>
      <color rgb="FFFF0000"/>
      <name val="Palatino Linotype"/>
    </font>
    <font>
      <b/>
      <sz val="10"/>
      <color theme="0"/>
      <name val="Palatino Linotype"/>
    </font>
    <font>
      <sz val="10"/>
      <color theme="0"/>
      <name val="Palatino Linotype"/>
    </font>
    <font>
      <b/>
      <sz val="11"/>
      <color rgb="FFFF0000"/>
      <name val="Palatino Linotype"/>
    </font>
    <font>
      <b/>
      <sz val="10"/>
      <color rgb="FFFF0000"/>
      <name val="Palatino Linotype"/>
    </font>
    <font>
      <u/>
      <sz val="12"/>
      <color rgb="FFFF0000"/>
      <name val="Calibri"/>
    </font>
    <font>
      <b/>
      <sz val="14"/>
      <color theme="1"/>
      <name val="Calibri"/>
    </font>
    <font>
      <sz val="11"/>
      <color rgb="FFFF0000"/>
      <name val="Calibri"/>
    </font>
    <font>
      <b/>
      <u/>
      <sz val="11"/>
      <color rgb="FFFF0000"/>
      <name val="Calibri"/>
    </font>
    <font>
      <b/>
      <sz val="11"/>
      <color rgb="FF0070C0"/>
      <name val="Calibri"/>
    </font>
    <font>
      <sz val="10"/>
      <color rgb="FFFF0000"/>
      <name val="Palatino Linotype"/>
    </font>
  </fonts>
  <fills count="20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FF99FF"/>
        <bgColor rgb="FFFF99FF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rgb="FFA5A5A5"/>
        <bgColor rgb="FFA5A5A5"/>
      </patternFill>
    </fill>
    <fill>
      <patternFill patternType="solid">
        <fgColor rgb="FF00FFFF"/>
        <bgColor rgb="FF00FFFF"/>
      </patternFill>
    </fill>
    <fill>
      <patternFill patternType="solid">
        <fgColor rgb="FF7AFF37"/>
        <bgColor rgb="FF7AFF37"/>
      </patternFill>
    </fill>
    <fill>
      <patternFill patternType="solid">
        <fgColor rgb="FFFFE598"/>
        <bgColor rgb="FFFFE598"/>
      </patternFill>
    </fill>
    <fill>
      <patternFill patternType="solid">
        <fgColor rgb="FFB3F2E3"/>
        <bgColor rgb="FFB3F2E3"/>
      </patternFill>
    </fill>
    <fill>
      <patternFill patternType="solid">
        <fgColor rgb="FFD9FFC5"/>
        <bgColor rgb="FFD9FFC5"/>
      </patternFill>
    </fill>
    <fill>
      <patternFill patternType="solid">
        <fgColor rgb="FFB4C6E7"/>
        <bgColor rgb="FFB4C6E7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93">
    <xf numFmtId="0" fontId="0" fillId="0" borderId="0" xfId="0" applyFont="1" applyAlignment="1"/>
    <xf numFmtId="4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 wrapText="1"/>
    </xf>
    <xf numFmtId="43" fontId="2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3" borderId="4" xfId="0" applyNumberFormat="1" applyFont="1" applyFill="1" applyBorder="1" applyAlignment="1">
      <alignment horizontal="center" wrapText="1"/>
    </xf>
    <xf numFmtId="43" fontId="3" fillId="0" borderId="4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3" fontId="6" fillId="0" borderId="0" xfId="0" applyNumberFormat="1" applyFont="1" applyAlignment="1">
      <alignment horizontal="center" wrapText="1"/>
    </xf>
    <xf numFmtId="43" fontId="7" fillId="0" borderId="0" xfId="0" applyNumberFormat="1" applyFont="1" applyAlignment="1">
      <alignment horizontal="center" wrapText="1"/>
    </xf>
    <xf numFmtId="43" fontId="8" fillId="5" borderId="8" xfId="0" applyNumberFormat="1" applyFont="1" applyFill="1" applyBorder="1" applyAlignment="1">
      <alignment horizontal="center" wrapText="1"/>
    </xf>
    <xf numFmtId="43" fontId="9" fillId="5" borderId="8" xfId="0" applyNumberFormat="1" applyFont="1" applyFill="1" applyBorder="1" applyAlignment="1">
      <alignment horizontal="center"/>
    </xf>
    <xf numFmtId="43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2" fillId="6" borderId="8" xfId="0" applyNumberFormat="1" applyFont="1" applyFill="1" applyBorder="1" applyAlignment="1">
      <alignment horizontal="right"/>
    </xf>
    <xf numFmtId="0" fontId="11" fillId="0" borderId="0" xfId="0" applyFont="1"/>
    <xf numFmtId="43" fontId="12" fillId="0" borderId="0" xfId="0" applyNumberFormat="1" applyFont="1"/>
    <xf numFmtId="43" fontId="12" fillId="6" borderId="8" xfId="0" applyNumberFormat="1" applyFont="1" applyFill="1" applyBorder="1" applyAlignment="1">
      <alignment wrapText="1"/>
    </xf>
    <xf numFmtId="10" fontId="2" fillId="0" borderId="0" xfId="0" applyNumberFormat="1" applyFont="1"/>
    <xf numFmtId="0" fontId="13" fillId="0" borderId="0" xfId="0" applyFont="1" applyAlignment="1">
      <alignment horizontal="left"/>
    </xf>
    <xf numFmtId="43" fontId="13" fillId="0" borderId="0" xfId="0" applyNumberFormat="1" applyFont="1" applyAlignment="1">
      <alignment horizontal="center"/>
    </xf>
    <xf numFmtId="43" fontId="2" fillId="7" borderId="8" xfId="0" applyNumberFormat="1" applyFont="1" applyFill="1" applyBorder="1"/>
    <xf numFmtId="43" fontId="2" fillId="7" borderId="8" xfId="0" applyNumberFormat="1" applyFont="1" applyFill="1" applyBorder="1" applyAlignment="1">
      <alignment horizontal="center"/>
    </xf>
    <xf numFmtId="4" fontId="13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43" fontId="2" fillId="4" borderId="8" xfId="0" applyNumberFormat="1" applyFont="1" applyFill="1" applyBorder="1"/>
    <xf numFmtId="43" fontId="13" fillId="7" borderId="8" xfId="0" applyNumberFormat="1" applyFont="1" applyFill="1" applyBorder="1"/>
    <xf numFmtId="43" fontId="2" fillId="4" borderId="8" xfId="0" applyNumberFormat="1" applyFont="1" applyFill="1" applyBorder="1" applyAlignment="1">
      <alignment horizontal="center"/>
    </xf>
    <xf numFmtId="0" fontId="13" fillId="7" borderId="8" xfId="0" applyFont="1" applyFill="1" applyBorder="1"/>
    <xf numFmtId="2" fontId="13" fillId="0" borderId="0" xfId="0" applyNumberFormat="1" applyFont="1" applyAlignment="1">
      <alignment horizontal="center"/>
    </xf>
    <xf numFmtId="0" fontId="2" fillId="7" borderId="8" xfId="0" applyFont="1" applyFill="1" applyBorder="1"/>
    <xf numFmtId="0" fontId="14" fillId="0" borderId="0" xfId="0" applyFont="1"/>
    <xf numFmtId="0" fontId="3" fillId="0" borderId="0" xfId="0" applyFont="1"/>
    <xf numFmtId="43" fontId="2" fillId="0" borderId="15" xfId="0" applyNumberFormat="1" applyFont="1" applyBorder="1"/>
    <xf numFmtId="43" fontId="2" fillId="7" borderId="16" xfId="0" applyNumberFormat="1" applyFont="1" applyFill="1" applyBorder="1"/>
    <xf numFmtId="43" fontId="2" fillId="7" borderId="17" xfId="0" applyNumberFormat="1" applyFont="1" applyFill="1" applyBorder="1"/>
    <xf numFmtId="43" fontId="2" fillId="8" borderId="18" xfId="0" applyNumberFormat="1" applyFont="1" applyFill="1" applyBorder="1"/>
    <xf numFmtId="43" fontId="2" fillId="0" borderId="19" xfId="0" applyNumberFormat="1" applyFont="1" applyBorder="1"/>
    <xf numFmtId="0" fontId="3" fillId="0" borderId="20" xfId="0" applyFont="1" applyBorder="1"/>
    <xf numFmtId="43" fontId="3" fillId="0" borderId="0" xfId="0" applyNumberFormat="1" applyFont="1"/>
    <xf numFmtId="43" fontId="3" fillId="0" borderId="19" xfId="0" applyNumberFormat="1" applyFont="1" applyBorder="1"/>
    <xf numFmtId="0" fontId="13" fillId="0" borderId="0" xfId="0" applyFont="1"/>
    <xf numFmtId="0" fontId="15" fillId="0" borderId="0" xfId="0" applyFont="1" applyAlignment="1">
      <alignment wrapText="1"/>
    </xf>
    <xf numFmtId="0" fontId="13" fillId="0" borderId="13" xfId="0" applyFont="1" applyBorder="1"/>
    <xf numFmtId="0" fontId="16" fillId="9" borderId="24" xfId="0" applyFont="1" applyFill="1" applyBorder="1" applyAlignment="1">
      <alignment horizontal="left"/>
    </xf>
    <xf numFmtId="0" fontId="16" fillId="9" borderId="25" xfId="0" applyFont="1" applyFill="1" applyBorder="1" applyAlignment="1">
      <alignment horizontal="center"/>
    </xf>
    <xf numFmtId="49" fontId="13" fillId="9" borderId="25" xfId="0" applyNumberFormat="1" applyFont="1" applyFill="1" applyBorder="1" applyAlignment="1">
      <alignment horizontal="center"/>
    </xf>
    <xf numFmtId="4" fontId="13" fillId="9" borderId="25" xfId="0" applyNumberFormat="1" applyFont="1" applyFill="1" applyBorder="1" applyAlignment="1">
      <alignment horizontal="center"/>
    </xf>
    <xf numFmtId="4" fontId="13" fillId="9" borderId="25" xfId="0" applyNumberFormat="1" applyFont="1" applyFill="1" applyBorder="1"/>
    <xf numFmtId="0" fontId="13" fillId="9" borderId="25" xfId="0" applyFont="1" applyFill="1" applyBorder="1"/>
    <xf numFmtId="0" fontId="13" fillId="9" borderId="26" xfId="0" applyFont="1" applyFill="1" applyBorder="1"/>
    <xf numFmtId="0" fontId="16" fillId="9" borderId="27" xfId="0" applyFont="1" applyFill="1" applyBorder="1" applyAlignment="1">
      <alignment horizontal="left"/>
    </xf>
    <xf numFmtId="0" fontId="16" fillId="9" borderId="8" xfId="0" applyFont="1" applyFill="1" applyBorder="1" applyAlignment="1">
      <alignment horizontal="center"/>
    </xf>
    <xf numFmtId="49" fontId="13" fillId="9" borderId="8" xfId="0" applyNumberFormat="1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43" fontId="13" fillId="9" borderId="8" xfId="0" applyNumberFormat="1" applyFont="1" applyFill="1" applyBorder="1"/>
    <xf numFmtId="43" fontId="13" fillId="9" borderId="28" xfId="0" applyNumberFormat="1" applyFont="1" applyFill="1" applyBorder="1"/>
    <xf numFmtId="43" fontId="13" fillId="0" borderId="0" xfId="0" applyNumberFormat="1" applyFont="1"/>
    <xf numFmtId="0" fontId="13" fillId="9" borderId="27" xfId="0" applyFont="1" applyFill="1" applyBorder="1"/>
    <xf numFmtId="0" fontId="13" fillId="9" borderId="8" xfId="0" applyFont="1" applyFill="1" applyBorder="1"/>
    <xf numFmtId="0" fontId="13" fillId="9" borderId="28" xfId="0" applyFont="1" applyFill="1" applyBorder="1"/>
    <xf numFmtId="0" fontId="13" fillId="10" borderId="31" xfId="0" applyFont="1" applyFill="1" applyBorder="1"/>
    <xf numFmtId="0" fontId="17" fillId="11" borderId="8" xfId="0" applyFont="1" applyFill="1" applyBorder="1" applyAlignment="1">
      <alignment horizontal="center"/>
    </xf>
    <xf numFmtId="43" fontId="13" fillId="12" borderId="31" xfId="0" applyNumberFormat="1" applyFont="1" applyFill="1" applyBorder="1"/>
    <xf numFmtId="164" fontId="13" fillId="10" borderId="31" xfId="0" applyNumberFormat="1" applyFont="1" applyFill="1" applyBorder="1"/>
    <xf numFmtId="164" fontId="13" fillId="9" borderId="8" xfId="0" applyNumberFormat="1" applyFont="1" applyFill="1" applyBorder="1"/>
    <xf numFmtId="0" fontId="13" fillId="9" borderId="36" xfId="0" applyFont="1" applyFill="1" applyBorder="1"/>
    <xf numFmtId="0" fontId="13" fillId="9" borderId="37" xfId="0" applyFont="1" applyFill="1" applyBorder="1" applyAlignment="1">
      <alignment horizontal="center"/>
    </xf>
    <xf numFmtId="49" fontId="13" fillId="9" borderId="37" xfId="0" applyNumberFormat="1" applyFont="1" applyFill="1" applyBorder="1" applyAlignment="1">
      <alignment horizontal="center"/>
    </xf>
    <xf numFmtId="0" fontId="13" fillId="9" borderId="37" xfId="0" applyFont="1" applyFill="1" applyBorder="1"/>
    <xf numFmtId="0" fontId="13" fillId="9" borderId="38" xfId="0" applyFont="1" applyFill="1" applyBorder="1"/>
    <xf numFmtId="0" fontId="13" fillId="0" borderId="0" xfId="0" applyFont="1" applyAlignment="1">
      <alignment horizontal="center"/>
    </xf>
    <xf numFmtId="43" fontId="13" fillId="0" borderId="19" xfId="0" applyNumberFormat="1" applyFont="1" applyBorder="1"/>
    <xf numFmtId="0" fontId="16" fillId="0" borderId="0" xfId="0" applyFont="1"/>
    <xf numFmtId="43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20" xfId="0" applyFont="1" applyBorder="1"/>
    <xf numFmtId="0" fontId="13" fillId="0" borderId="0" xfId="0" applyFont="1" applyAlignment="1">
      <alignment wrapText="1"/>
    </xf>
    <xf numFmtId="0" fontId="23" fillId="0" borderId="20" xfId="0" applyFont="1" applyBorder="1" applyAlignment="1">
      <alignment horizontal="left"/>
    </xf>
    <xf numFmtId="0" fontId="24" fillId="0" borderId="20" xfId="0" applyFont="1" applyBorder="1"/>
    <xf numFmtId="0" fontId="15" fillId="0" borderId="0" xfId="0" applyFont="1"/>
    <xf numFmtId="43" fontId="13" fillId="8" borderId="31" xfId="0" applyNumberFormat="1" applyFont="1" applyFill="1" applyBorder="1"/>
    <xf numFmtId="43" fontId="25" fillId="0" borderId="0" xfId="0" applyNumberFormat="1" applyFont="1" applyAlignment="1">
      <alignment horizontal="center" wrapText="1"/>
    </xf>
    <xf numFmtId="0" fontId="13" fillId="0" borderId="17" xfId="0" applyFont="1" applyBorder="1"/>
    <xf numFmtId="43" fontId="13" fillId="13" borderId="8" xfId="0" applyNumberFormat="1" applyFont="1" applyFill="1" applyBorder="1"/>
    <xf numFmtId="0" fontId="13" fillId="13" borderId="8" xfId="0" applyFont="1" applyFill="1" applyBorder="1"/>
    <xf numFmtId="2" fontId="13" fillId="7" borderId="4" xfId="0" applyNumberFormat="1" applyFont="1" applyFill="1" applyBorder="1"/>
    <xf numFmtId="2" fontId="13" fillId="0" borderId="17" xfId="0" applyNumberFormat="1" applyFont="1" applyBorder="1"/>
    <xf numFmtId="0" fontId="13" fillId="0" borderId="4" xfId="0" applyFont="1" applyBorder="1"/>
    <xf numFmtId="0" fontId="26" fillId="0" borderId="20" xfId="0" quotePrefix="1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3" fillId="7" borderId="4" xfId="0" applyFont="1" applyFill="1" applyBorder="1"/>
    <xf numFmtId="0" fontId="13" fillId="0" borderId="19" xfId="0" applyFont="1" applyBorder="1"/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2" fontId="13" fillId="0" borderId="4" xfId="0" applyNumberFormat="1" applyFont="1" applyBorder="1"/>
    <xf numFmtId="0" fontId="24" fillId="0" borderId="20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24" fillId="0" borderId="40" xfId="0" applyFont="1" applyBorder="1" applyAlignment="1">
      <alignment horizontal="center" wrapText="1"/>
    </xf>
    <xf numFmtId="165" fontId="13" fillId="0" borderId="0" xfId="0" applyNumberFormat="1" applyFont="1"/>
    <xf numFmtId="43" fontId="13" fillId="4" borderId="8" xfId="0" applyNumberFormat="1" applyFont="1" applyFill="1" applyBorder="1"/>
    <xf numFmtId="43" fontId="13" fillId="0" borderId="7" xfId="0" applyNumberFormat="1" applyFont="1" applyBorder="1"/>
    <xf numFmtId="43" fontId="13" fillId="0" borderId="41" xfId="0" applyNumberFormat="1" applyFont="1" applyBorder="1"/>
    <xf numFmtId="0" fontId="28" fillId="0" borderId="0" xfId="0" applyFont="1"/>
    <xf numFmtId="43" fontId="16" fillId="4" borderId="18" xfId="0" applyNumberFormat="1" applyFont="1" applyFill="1" applyBorder="1"/>
    <xf numFmtId="43" fontId="16" fillId="0" borderId="0" xfId="0" applyNumberFormat="1" applyFont="1"/>
    <xf numFmtId="0" fontId="18" fillId="0" borderId="0" xfId="0" applyFont="1"/>
    <xf numFmtId="0" fontId="29" fillId="14" borderId="8" xfId="0" applyFont="1" applyFill="1" applyBorder="1"/>
    <xf numFmtId="43" fontId="16" fillId="0" borderId="19" xfId="0" applyNumberFormat="1" applyFont="1" applyBorder="1"/>
    <xf numFmtId="43" fontId="15" fillId="0" borderId="0" xfId="0" applyNumberFormat="1" applyFont="1"/>
    <xf numFmtId="0" fontId="30" fillId="15" borderId="8" xfId="0" applyFont="1" applyFill="1" applyBorder="1"/>
    <xf numFmtId="0" fontId="16" fillId="0" borderId="0" xfId="0" applyFont="1" applyAlignment="1">
      <alignment wrapText="1"/>
    </xf>
    <xf numFmtId="0" fontId="31" fillId="16" borderId="8" xfId="0" applyFont="1" applyFill="1" applyBorder="1"/>
    <xf numFmtId="0" fontId="32" fillId="0" borderId="0" xfId="0" applyFont="1"/>
    <xf numFmtId="0" fontId="33" fillId="0" borderId="0" xfId="0" applyFont="1"/>
    <xf numFmtId="0" fontId="23" fillId="0" borderId="0" xfId="0" applyFont="1" applyAlignment="1">
      <alignment horizontal="right"/>
    </xf>
    <xf numFmtId="0" fontId="23" fillId="0" borderId="0" xfId="0" applyFont="1"/>
    <xf numFmtId="0" fontId="34" fillId="0" borderId="0" xfId="0" applyFont="1"/>
    <xf numFmtId="0" fontId="24" fillId="0" borderId="0" xfId="0" applyFont="1"/>
    <xf numFmtId="0" fontId="35" fillId="0" borderId="0" xfId="0" applyFont="1"/>
    <xf numFmtId="0" fontId="24" fillId="0" borderId="42" xfId="0" applyFont="1" applyBorder="1"/>
    <xf numFmtId="5" fontId="23" fillId="0" borderId="43" xfId="0" applyNumberFormat="1" applyFont="1" applyBorder="1"/>
    <xf numFmtId="0" fontId="23" fillId="0" borderId="43" xfId="0" applyFont="1" applyBorder="1"/>
    <xf numFmtId="0" fontId="36" fillId="0" borderId="43" xfId="0" applyFont="1" applyBorder="1" applyAlignment="1">
      <alignment horizontal="left"/>
    </xf>
    <xf numFmtId="0" fontId="23" fillId="0" borderId="44" xfId="0" applyFont="1" applyBorder="1"/>
    <xf numFmtId="0" fontId="23" fillId="0" borderId="20" xfId="0" applyFont="1" applyBorder="1"/>
    <xf numFmtId="0" fontId="23" fillId="0" borderId="0" xfId="0" applyFont="1" applyAlignment="1">
      <alignment horizontal="left"/>
    </xf>
    <xf numFmtId="0" fontId="23" fillId="0" borderId="45" xfId="0" applyFont="1" applyBorder="1"/>
    <xf numFmtId="0" fontId="23" fillId="0" borderId="46" xfId="0" applyFont="1" applyBorder="1" applyAlignment="1">
      <alignment horizontal="left"/>
    </xf>
    <xf numFmtId="0" fontId="23" fillId="0" borderId="46" xfId="0" applyFont="1" applyBorder="1"/>
    <xf numFmtId="5" fontId="23" fillId="0" borderId="0" xfId="0" applyNumberFormat="1" applyFont="1"/>
    <xf numFmtId="0" fontId="23" fillId="0" borderId="42" xfId="0" applyFont="1" applyBorder="1"/>
    <xf numFmtId="5" fontId="24" fillId="0" borderId="6" xfId="0" applyNumberFormat="1" applyFont="1" applyBorder="1" applyAlignment="1">
      <alignment horizontal="center" wrapText="1"/>
    </xf>
    <xf numFmtId="5" fontId="24" fillId="0" borderId="47" xfId="0" applyNumberFormat="1" applyFont="1" applyBorder="1" applyAlignment="1">
      <alignment horizontal="center" wrapText="1"/>
    </xf>
    <xf numFmtId="5" fontId="24" fillId="0" borderId="4" xfId="0" applyNumberFormat="1" applyFont="1" applyBorder="1" applyAlignment="1">
      <alignment horizontal="center"/>
    </xf>
    <xf numFmtId="0" fontId="23" fillId="0" borderId="48" xfId="0" applyFont="1" applyBorder="1"/>
    <xf numFmtId="5" fontId="23" fillId="0" borderId="4" xfId="0" applyNumberFormat="1" applyFont="1" applyBorder="1"/>
    <xf numFmtId="43" fontId="23" fillId="0" borderId="4" xfId="0" applyNumberFormat="1" applyFont="1" applyBorder="1"/>
    <xf numFmtId="5" fontId="24" fillId="0" borderId="0" xfId="0" applyNumberFormat="1" applyFont="1"/>
    <xf numFmtId="5" fontId="24" fillId="0" borderId="40" xfId="0" applyNumberFormat="1" applyFont="1" applyBorder="1" applyAlignment="1">
      <alignment horizontal="center" wrapText="1"/>
    </xf>
    <xf numFmtId="0" fontId="24" fillId="0" borderId="40" xfId="0" applyFont="1" applyBorder="1" applyAlignment="1">
      <alignment horizontal="center"/>
    </xf>
    <xf numFmtId="2" fontId="23" fillId="0" borderId="4" xfId="0" applyNumberFormat="1" applyFont="1" applyBorder="1"/>
    <xf numFmtId="43" fontId="24" fillId="0" borderId="0" xfId="0" applyNumberFormat="1" applyFont="1"/>
    <xf numFmtId="166" fontId="24" fillId="0" borderId="0" xfId="0" applyNumberFormat="1" applyFont="1"/>
    <xf numFmtId="5" fontId="24" fillId="0" borderId="0" xfId="0" applyNumberFormat="1" applyFont="1" applyAlignment="1">
      <alignment horizontal="right"/>
    </xf>
    <xf numFmtId="166" fontId="23" fillId="0" borderId="4" xfId="0" applyNumberFormat="1" applyFont="1" applyBorder="1"/>
    <xf numFmtId="0" fontId="24" fillId="0" borderId="45" xfId="0" applyFont="1" applyBorder="1"/>
    <xf numFmtId="167" fontId="24" fillId="0" borderId="46" xfId="0" applyNumberFormat="1" applyFont="1" applyBorder="1" applyAlignment="1">
      <alignment horizontal="right"/>
    </xf>
    <xf numFmtId="0" fontId="23" fillId="0" borderId="49" xfId="0" applyFont="1" applyBorder="1"/>
    <xf numFmtId="0" fontId="24" fillId="0" borderId="47" xfId="0" applyFont="1" applyBorder="1" applyAlignment="1">
      <alignment horizontal="center"/>
    </xf>
    <xf numFmtId="168" fontId="23" fillId="0" borderId="4" xfId="0" applyNumberFormat="1" applyFont="1" applyBorder="1"/>
    <xf numFmtId="168" fontId="35" fillId="0" borderId="0" xfId="0" applyNumberFormat="1" applyFont="1"/>
    <xf numFmtId="168" fontId="24" fillId="0" borderId="0" xfId="0" applyNumberFormat="1" applyFont="1"/>
    <xf numFmtId="7" fontId="24" fillId="0" borderId="0" xfId="0" applyNumberFormat="1" applyFont="1"/>
    <xf numFmtId="37" fontId="24" fillId="0" borderId="0" xfId="0" applyNumberFormat="1" applyFont="1"/>
    <xf numFmtId="7" fontId="24" fillId="0" borderId="0" xfId="0" applyNumberFormat="1" applyFont="1" applyAlignment="1">
      <alignment horizontal="right"/>
    </xf>
    <xf numFmtId="0" fontId="24" fillId="5" borderId="50" xfId="0" applyFont="1" applyFill="1" applyBorder="1" applyAlignment="1">
      <alignment horizontal="left"/>
    </xf>
    <xf numFmtId="5" fontId="24" fillId="5" borderId="8" xfId="0" applyNumberFormat="1" applyFont="1" applyFill="1" applyBorder="1"/>
    <xf numFmtId="7" fontId="24" fillId="0" borderId="46" xfId="0" applyNumberFormat="1" applyFont="1" applyBorder="1" applyAlignment="1">
      <alignment horizontal="right"/>
    </xf>
    <xf numFmtId="0" fontId="34" fillId="0" borderId="46" xfId="0" applyFont="1" applyBorder="1"/>
    <xf numFmtId="43" fontId="23" fillId="0" borderId="0" xfId="0" applyNumberFormat="1" applyFont="1"/>
    <xf numFmtId="10" fontId="24" fillId="0" borderId="46" xfId="0" applyNumberFormat="1" applyFont="1" applyBorder="1" applyAlignment="1">
      <alignment horizontal="right"/>
    </xf>
    <xf numFmtId="0" fontId="24" fillId="0" borderId="42" xfId="0" applyFont="1" applyBorder="1" applyAlignment="1">
      <alignment horizontal="center" wrapText="1"/>
    </xf>
    <xf numFmtId="0" fontId="24" fillId="0" borderId="43" xfId="0" applyFont="1" applyBorder="1" applyAlignment="1">
      <alignment horizontal="center" wrapText="1"/>
    </xf>
    <xf numFmtId="0" fontId="24" fillId="0" borderId="44" xfId="0" applyFont="1" applyBorder="1" applyAlignment="1">
      <alignment horizontal="center" wrapText="1"/>
    </xf>
    <xf numFmtId="0" fontId="24" fillId="0" borderId="0" xfId="0" applyFont="1" applyAlignment="1">
      <alignment wrapText="1"/>
    </xf>
    <xf numFmtId="49" fontId="23" fillId="7" borderId="51" xfId="0" quotePrefix="1" applyNumberFormat="1" applyFont="1" applyFill="1" applyBorder="1" applyAlignment="1">
      <alignment horizontal="left" wrapText="1"/>
    </xf>
    <xf numFmtId="43" fontId="23" fillId="0" borderId="5" xfId="0" applyNumberFormat="1" applyFont="1" applyBorder="1"/>
    <xf numFmtId="49" fontId="23" fillId="0" borderId="5" xfId="0" applyNumberFormat="1" applyFont="1" applyBorder="1" applyAlignment="1">
      <alignment horizontal="left" wrapText="1"/>
    </xf>
    <xf numFmtId="49" fontId="23" fillId="7" borderId="51" xfId="0" quotePrefix="1" applyNumberFormat="1" applyFont="1" applyFill="1" applyBorder="1" applyAlignment="1">
      <alignment horizontal="center" wrapText="1"/>
    </xf>
    <xf numFmtId="0" fontId="23" fillId="7" borderId="51" xfId="0" quotePrefix="1" applyFont="1" applyFill="1" applyBorder="1" applyAlignment="1">
      <alignment horizontal="center"/>
    </xf>
    <xf numFmtId="0" fontId="23" fillId="7" borderId="51" xfId="0" applyFont="1" applyFill="1" applyBorder="1" applyAlignment="1">
      <alignment horizontal="center"/>
    </xf>
    <xf numFmtId="49" fontId="23" fillId="7" borderId="51" xfId="0" applyNumberFormat="1" applyFont="1" applyFill="1" applyBorder="1"/>
    <xf numFmtId="166" fontId="23" fillId="7" borderId="51" xfId="0" applyNumberFormat="1" applyFont="1" applyFill="1" applyBorder="1" applyAlignment="1">
      <alignment horizontal="right" wrapText="1"/>
    </xf>
    <xf numFmtId="169" fontId="23" fillId="7" borderId="51" xfId="0" applyNumberFormat="1" applyFont="1" applyFill="1" applyBorder="1" applyAlignment="1">
      <alignment horizontal="right" wrapText="1"/>
    </xf>
    <xf numFmtId="169" fontId="23" fillId="0" borderId="4" xfId="0" applyNumberFormat="1" applyFont="1" applyBorder="1" applyAlignment="1">
      <alignment horizontal="right" wrapText="1"/>
    </xf>
    <xf numFmtId="49" fontId="23" fillId="7" borderId="51" xfId="0" applyNumberFormat="1" applyFont="1" applyFill="1" applyBorder="1" applyAlignment="1">
      <alignment horizontal="left" wrapText="1"/>
    </xf>
    <xf numFmtId="49" fontId="23" fillId="7" borderId="51" xfId="0" applyNumberFormat="1" applyFont="1" applyFill="1" applyBorder="1" applyAlignment="1">
      <alignment horizontal="center" wrapText="1"/>
    </xf>
    <xf numFmtId="49" fontId="24" fillId="0" borderId="0" xfId="0" applyNumberFormat="1" applyFont="1" applyAlignment="1">
      <alignment horizontal="center"/>
    </xf>
    <xf numFmtId="169" fontId="24" fillId="0" borderId="0" xfId="0" applyNumberFormat="1" applyFont="1"/>
    <xf numFmtId="0" fontId="34" fillId="0" borderId="31" xfId="0" applyFont="1" applyBorder="1"/>
    <xf numFmtId="0" fontId="37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166" fontId="39" fillId="0" borderId="0" xfId="0" applyNumberFormat="1" applyFont="1"/>
    <xf numFmtId="0" fontId="24" fillId="0" borderId="5" xfId="0" applyFont="1" applyBorder="1" applyAlignment="1">
      <alignment horizontal="center" wrapText="1"/>
    </xf>
    <xf numFmtId="0" fontId="24" fillId="0" borderId="43" xfId="0" applyFont="1" applyBorder="1"/>
    <xf numFmtId="0" fontId="24" fillId="0" borderId="44" xfId="0" applyFont="1" applyBorder="1"/>
    <xf numFmtId="0" fontId="24" fillId="0" borderId="40" xfId="0" applyFont="1" applyBorder="1"/>
    <xf numFmtId="0" fontId="24" fillId="0" borderId="20" xfId="0" applyFont="1" applyBorder="1" applyAlignment="1">
      <alignment horizontal="center" wrapText="1"/>
    </xf>
    <xf numFmtId="0" fontId="24" fillId="0" borderId="52" xfId="0" applyFont="1" applyBorder="1" applyAlignment="1">
      <alignment horizontal="center" wrapText="1"/>
    </xf>
    <xf numFmtId="0" fontId="24" fillId="0" borderId="47" xfId="0" applyFont="1" applyBorder="1" applyAlignment="1">
      <alignment horizontal="center" wrapText="1"/>
    </xf>
    <xf numFmtId="49" fontId="23" fillId="0" borderId="5" xfId="0" applyNumberFormat="1" applyFont="1" applyBorder="1"/>
    <xf numFmtId="170" fontId="23" fillId="0" borderId="5" xfId="0" applyNumberFormat="1" applyFont="1" applyBorder="1"/>
    <xf numFmtId="7" fontId="23" fillId="0" borderId="5" xfId="0" applyNumberFormat="1" applyFont="1" applyBorder="1"/>
    <xf numFmtId="170" fontId="23" fillId="0" borderId="4" xfId="0" applyNumberFormat="1" applyFont="1" applyBorder="1"/>
    <xf numFmtId="170" fontId="23" fillId="0" borderId="42" xfId="0" applyNumberFormat="1" applyFont="1" applyBorder="1"/>
    <xf numFmtId="7" fontId="23" fillId="0" borderId="42" xfId="0" applyNumberFormat="1" applyFont="1" applyBorder="1"/>
    <xf numFmtId="170" fontId="24" fillId="0" borderId="0" xfId="0" applyNumberFormat="1" applyFont="1"/>
    <xf numFmtId="170" fontId="24" fillId="4" borderId="31" xfId="0" applyNumberFormat="1" applyFont="1" applyFill="1" applyBorder="1"/>
    <xf numFmtId="170" fontId="24" fillId="8" borderId="31" xfId="0" applyNumberFormat="1" applyFont="1" applyFill="1" applyBorder="1"/>
    <xf numFmtId="0" fontId="4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5" fontId="34" fillId="0" borderId="31" xfId="0" applyNumberFormat="1" applyFont="1" applyBorder="1"/>
    <xf numFmtId="0" fontId="23" fillId="0" borderId="40" xfId="0" applyFont="1" applyBorder="1"/>
    <xf numFmtId="49" fontId="24" fillId="0" borderId="42" xfId="0" applyNumberFormat="1" applyFont="1" applyBorder="1" applyAlignment="1">
      <alignment horizontal="left" wrapText="1"/>
    </xf>
    <xf numFmtId="43" fontId="24" fillId="0" borderId="42" xfId="0" applyNumberFormat="1" applyFont="1" applyBorder="1" applyAlignment="1">
      <alignment horizontal="left" wrapText="1"/>
    </xf>
    <xf numFmtId="0" fontId="24" fillId="7" borderId="54" xfId="0" applyFont="1" applyFill="1" applyBorder="1" applyAlignment="1">
      <alignment horizontal="center" wrapText="1"/>
    </xf>
    <xf numFmtId="0" fontId="24" fillId="7" borderId="4" xfId="0" applyFont="1" applyFill="1" applyBorder="1" applyAlignment="1">
      <alignment horizontal="center" wrapText="1"/>
    </xf>
    <xf numFmtId="43" fontId="24" fillId="0" borderId="4" xfId="0" applyNumberFormat="1" applyFont="1" applyBorder="1" applyAlignment="1">
      <alignment horizontal="center" wrapText="1"/>
    </xf>
    <xf numFmtId="171" fontId="24" fillId="0" borderId="4" xfId="0" applyNumberFormat="1" applyFont="1" applyBorder="1" applyAlignment="1">
      <alignment horizontal="center" wrapText="1"/>
    </xf>
    <xf numFmtId="0" fontId="24" fillId="7" borderId="16" xfId="0" applyFont="1" applyFill="1" applyBorder="1" applyAlignment="1">
      <alignment horizontal="center" wrapText="1"/>
    </xf>
    <xf numFmtId="166" fontId="23" fillId="7" borderId="51" xfId="0" applyNumberFormat="1" applyFont="1" applyFill="1" applyBorder="1"/>
    <xf numFmtId="172" fontId="23" fillId="7" borderId="4" xfId="0" applyNumberFormat="1" applyFont="1" applyFill="1" applyBorder="1"/>
    <xf numFmtId="170" fontId="23" fillId="7" borderId="4" xfId="0" applyNumberFormat="1" applyFont="1" applyFill="1" applyBorder="1"/>
    <xf numFmtId="170" fontId="23" fillId="7" borderId="51" xfId="0" applyNumberFormat="1" applyFont="1" applyFill="1" applyBorder="1"/>
    <xf numFmtId="49" fontId="24" fillId="0" borderId="5" xfId="0" applyNumberFormat="1" applyFont="1" applyBorder="1" applyAlignment="1">
      <alignment horizontal="left" wrapText="1"/>
    </xf>
    <xf numFmtId="43" fontId="24" fillId="0" borderId="4" xfId="0" applyNumberFormat="1" applyFont="1" applyBorder="1" applyAlignment="1">
      <alignment horizontal="left" wrapText="1"/>
    </xf>
    <xf numFmtId="173" fontId="24" fillId="0" borderId="0" xfId="0" applyNumberFormat="1" applyFont="1"/>
    <xf numFmtId="0" fontId="24" fillId="0" borderId="0" xfId="0" applyFont="1" applyAlignment="1">
      <alignment horizontal="center"/>
    </xf>
    <xf numFmtId="0" fontId="24" fillId="0" borderId="7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166" fontId="23" fillId="7" borderId="4" xfId="0" applyNumberFormat="1" applyFont="1" applyFill="1" applyBorder="1" applyAlignment="1">
      <alignment horizontal="center"/>
    </xf>
    <xf numFmtId="166" fontId="23" fillId="7" borderId="4" xfId="0" applyNumberFormat="1" applyFont="1" applyFill="1" applyBorder="1"/>
    <xf numFmtId="166" fontId="23" fillId="0" borderId="0" xfId="0" applyNumberFormat="1" applyFont="1"/>
    <xf numFmtId="174" fontId="23" fillId="0" borderId="0" xfId="0" applyNumberFormat="1" applyFont="1"/>
    <xf numFmtId="0" fontId="34" fillId="0" borderId="0" xfId="0" applyFont="1" applyAlignment="1">
      <alignment horizontal="left"/>
    </xf>
    <xf numFmtId="2" fontId="34" fillId="0" borderId="31" xfId="0" applyNumberFormat="1" applyFont="1" applyBorder="1"/>
    <xf numFmtId="0" fontId="24" fillId="0" borderId="0" xfId="0" applyFont="1" applyAlignment="1">
      <alignment horizontal="left"/>
    </xf>
    <xf numFmtId="0" fontId="24" fillId="19" borderId="4" xfId="0" quotePrefix="1" applyFont="1" applyFill="1" applyBorder="1" applyAlignment="1">
      <alignment horizontal="center"/>
    </xf>
    <xf numFmtId="0" fontId="41" fillId="0" borderId="9" xfId="0" applyFont="1" applyBorder="1"/>
    <xf numFmtId="0" fontId="41" fillId="0" borderId="10" xfId="0" applyFont="1" applyBorder="1"/>
    <xf numFmtId="0" fontId="41" fillId="0" borderId="11" xfId="0" applyFont="1" applyBorder="1"/>
    <xf numFmtId="0" fontId="41" fillId="0" borderId="1" xfId="0" applyFont="1" applyBorder="1"/>
    <xf numFmtId="0" fontId="41" fillId="0" borderId="0" xfId="0" applyFont="1"/>
    <xf numFmtId="0" fontId="41" fillId="0" borderId="39" xfId="0" applyFont="1" applyBorder="1"/>
    <xf numFmtId="0" fontId="41" fillId="0" borderId="12" xfId="0" applyFont="1" applyBorder="1"/>
    <xf numFmtId="0" fontId="41" fillId="0" borderId="13" xfId="0" applyFont="1" applyBorder="1"/>
    <xf numFmtId="0" fontId="41" fillId="0" borderId="14" xfId="0" applyFont="1" applyBorder="1"/>
    <xf numFmtId="49" fontId="24" fillId="0" borderId="42" xfId="0" applyNumberFormat="1" applyFont="1" applyBorder="1" applyAlignment="1">
      <alignment horizontal="center" wrapText="1"/>
    </xf>
    <xf numFmtId="175" fontId="23" fillId="7" borderId="4" xfId="0" applyNumberFormat="1" applyFont="1" applyFill="1" applyBorder="1"/>
    <xf numFmtId="49" fontId="24" fillId="0" borderId="5" xfId="0" applyNumberFormat="1" applyFont="1" applyBorder="1" applyAlignment="1">
      <alignment horizontal="center" wrapText="1"/>
    </xf>
    <xf numFmtId="10" fontId="24" fillId="0" borderId="0" xfId="0" applyNumberFormat="1" applyFont="1"/>
    <xf numFmtId="43" fontId="3" fillId="0" borderId="0" xfId="0" applyNumberFormat="1" applyFont="1" applyAlignment="1">
      <alignment horizontal="center" wrapText="1"/>
    </xf>
    <xf numFmtId="0" fontId="0" fillId="0" borderId="0" xfId="0" applyFont="1" applyAlignment="1"/>
    <xf numFmtId="0" fontId="2" fillId="6" borderId="9" xfId="0" applyFont="1" applyFill="1" applyBorder="1" applyAlignment="1">
      <alignment horizont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0" borderId="3" xfId="0" applyFont="1" applyBorder="1"/>
    <xf numFmtId="43" fontId="3" fillId="0" borderId="0" xfId="0" applyNumberFormat="1" applyFont="1" applyAlignment="1">
      <alignment horizontal="center"/>
    </xf>
    <xf numFmtId="43" fontId="3" fillId="4" borderId="5" xfId="0" applyNumberFormat="1" applyFont="1" applyFill="1" applyBorder="1" applyAlignment="1">
      <alignment horizontal="center" wrapText="1"/>
    </xf>
    <xf numFmtId="0" fontId="4" fillId="0" borderId="6" xfId="0" applyFont="1" applyBorder="1"/>
    <xf numFmtId="43" fontId="3" fillId="0" borderId="5" xfId="0" applyNumberFormat="1" applyFont="1" applyBorder="1" applyAlignment="1">
      <alignment horizontal="center"/>
    </xf>
    <xf numFmtId="0" fontId="4" fillId="0" borderId="7" xfId="0" applyFont="1" applyBorder="1"/>
    <xf numFmtId="0" fontId="3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13" fillId="9" borderId="29" xfId="0" applyFont="1" applyFill="1" applyBorder="1" applyAlignment="1">
      <alignment wrapText="1"/>
    </xf>
    <xf numFmtId="0" fontId="4" fillId="0" borderId="30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13" fillId="0" borderId="0" xfId="0" applyFont="1" applyAlignment="1">
      <alignment horizontal="left"/>
    </xf>
    <xf numFmtId="0" fontId="18" fillId="0" borderId="21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4" fillId="0" borderId="39" xfId="0" applyFont="1" applyBorder="1"/>
    <xf numFmtId="43" fontId="13" fillId="0" borderId="0" xfId="0" applyNumberFormat="1" applyFont="1" applyAlignment="1">
      <alignment horizontal="center"/>
    </xf>
    <xf numFmtId="43" fontId="13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/>
    <xf numFmtId="49" fontId="23" fillId="7" borderId="5" xfId="0" quotePrefix="1" applyNumberFormat="1" applyFont="1" applyFill="1" applyBorder="1" applyAlignment="1">
      <alignment horizontal="left"/>
    </xf>
    <xf numFmtId="0" fontId="24" fillId="0" borderId="5" xfId="0" applyFont="1" applyBorder="1" applyAlignment="1">
      <alignment horizontal="center"/>
    </xf>
    <xf numFmtId="5" fontId="23" fillId="7" borderId="5" xfId="0" quotePrefix="1" applyNumberFormat="1" applyFont="1" applyFill="1" applyBorder="1" applyAlignment="1">
      <alignment horizontal="left"/>
    </xf>
    <xf numFmtId="49" fontId="23" fillId="0" borderId="5" xfId="0" quotePrefix="1" applyNumberFormat="1" applyFont="1" applyBorder="1" applyAlignment="1">
      <alignment horizontal="left"/>
    </xf>
    <xf numFmtId="0" fontId="24" fillId="14" borderId="5" xfId="0" applyFont="1" applyFill="1" applyBorder="1" applyAlignment="1">
      <alignment horizontal="center"/>
    </xf>
    <xf numFmtId="0" fontId="24" fillId="15" borderId="5" xfId="0" applyFont="1" applyFill="1" applyBorder="1" applyAlignment="1">
      <alignment horizontal="center"/>
    </xf>
    <xf numFmtId="0" fontId="24" fillId="16" borderId="5" xfId="0" applyFont="1" applyFill="1" applyBorder="1" applyAlignment="1">
      <alignment horizontal="center"/>
    </xf>
    <xf numFmtId="0" fontId="24" fillId="0" borderId="5" xfId="0" applyFont="1" applyBorder="1" applyAlignment="1">
      <alignment horizontal="center" wrapText="1"/>
    </xf>
    <xf numFmtId="0" fontId="24" fillId="17" borderId="5" xfId="0" applyFont="1" applyFill="1" applyBorder="1" applyAlignment="1">
      <alignment horizontal="center"/>
    </xf>
    <xf numFmtId="0" fontId="24" fillId="18" borderId="53" xfId="0" applyFont="1" applyFill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1504950</xdr:colOff>
      <xdr:row>2</xdr:row>
      <xdr:rowOff>352425</xdr:rowOff>
    </xdr:from>
    <xdr:ext cx="1314450" cy="1514475"/>
    <xdr:grpSp>
      <xdr:nvGrpSpPr>
        <xdr:cNvPr id="2" name="Shape 2"/>
        <xdr:cNvGrpSpPr/>
      </xdr:nvGrpSpPr>
      <xdr:grpSpPr>
        <a:xfrm>
          <a:off x="1504950" y="885825"/>
          <a:ext cx="1314450" cy="1514475"/>
          <a:chOff x="4693538" y="3022763"/>
          <a:chExt cx="1304925" cy="1514475"/>
        </a:xfrm>
      </xdr:grpSpPr>
      <xdr:cxnSp macro="">
        <xdr:nvCxnSpPr>
          <xdr:cNvPr id="3" name="Shape 3"/>
          <xdr:cNvCxnSpPr/>
        </xdr:nvCxnSpPr>
        <xdr:spPr>
          <a:xfrm flipH="1">
            <a:off x="4693538" y="3022763"/>
            <a:ext cx="1304925" cy="1514475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J1000"/>
  <sheetViews>
    <sheetView tabSelected="1" workbookViewId="0">
      <selection sqref="A1:K1"/>
    </sheetView>
  </sheetViews>
  <sheetFormatPr defaultColWidth="12.625" defaultRowHeight="15" customHeight="1" x14ac:dyDescent="0.2"/>
  <cols>
    <col min="1" max="1" width="24.75" customWidth="1"/>
    <col min="2" max="2" width="37.625" customWidth="1"/>
    <col min="3" max="3" width="7" customWidth="1"/>
    <col min="4" max="4" width="8.875" customWidth="1"/>
    <col min="5" max="5" width="11.5" customWidth="1"/>
    <col min="6" max="7" width="12" customWidth="1"/>
    <col min="8" max="8" width="11.375" customWidth="1"/>
    <col min="9" max="9" width="14.875" customWidth="1"/>
    <col min="10" max="10" width="13.75" customWidth="1"/>
    <col min="11" max="11" width="17.125" customWidth="1"/>
    <col min="12" max="12" width="14.5" customWidth="1"/>
    <col min="13" max="13" width="13.125" customWidth="1"/>
    <col min="14" max="14" width="14.25" customWidth="1"/>
    <col min="15" max="15" width="11.375" hidden="1" customWidth="1"/>
    <col min="16" max="16" width="11.125" hidden="1" customWidth="1"/>
    <col min="17" max="28" width="12" hidden="1" customWidth="1"/>
    <col min="29" max="29" width="5.375" customWidth="1"/>
    <col min="30" max="30" width="13.875" customWidth="1"/>
    <col min="31" max="31" width="14.625" customWidth="1"/>
    <col min="32" max="32" width="13" customWidth="1"/>
    <col min="33" max="36" width="8" customWidth="1"/>
  </cols>
  <sheetData>
    <row r="1" spans="1:36" ht="25.5" customHeight="1" x14ac:dyDescent="0.35">
      <c r="A1" s="255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</row>
    <row r="2" spans="1:36" ht="16.5" customHeight="1" x14ac:dyDescent="0.25">
      <c r="A2" s="256" t="s">
        <v>1</v>
      </c>
      <c r="B2" s="2"/>
      <c r="C2" s="3"/>
      <c r="D2" s="1"/>
      <c r="E2" s="1"/>
      <c r="F2" s="247"/>
      <c r="G2" s="248"/>
      <c r="H2" s="5"/>
      <c r="I2" s="1"/>
      <c r="J2" s="1"/>
      <c r="K2" s="1"/>
      <c r="L2" s="258" t="s">
        <v>2</v>
      </c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1"/>
      <c r="AF2" s="2"/>
      <c r="AG2" s="2"/>
      <c r="AH2" s="2"/>
      <c r="AI2" s="2"/>
      <c r="AJ2" s="2"/>
    </row>
    <row r="3" spans="1:36" ht="66.75" customHeight="1" x14ac:dyDescent="0.25">
      <c r="A3" s="257"/>
      <c r="B3" s="2"/>
      <c r="C3" s="3"/>
      <c r="D3" s="1"/>
      <c r="E3" s="7" t="s">
        <v>3</v>
      </c>
      <c r="F3" s="259" t="s">
        <v>4</v>
      </c>
      <c r="G3" s="260"/>
      <c r="H3" s="7" t="s">
        <v>3</v>
      </c>
      <c r="I3" s="1"/>
      <c r="J3" s="8" t="s">
        <v>5</v>
      </c>
      <c r="K3" s="8" t="s">
        <v>6</v>
      </c>
      <c r="L3" s="261" t="s">
        <v>7</v>
      </c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0"/>
      <c r="AE3" s="1"/>
      <c r="AF3" s="2"/>
      <c r="AG3" s="2"/>
      <c r="AH3" s="2"/>
      <c r="AI3" s="2"/>
      <c r="AJ3" s="2"/>
    </row>
    <row r="4" spans="1:36" ht="12.75" customHeight="1" x14ac:dyDescent="0.25">
      <c r="A4" s="2"/>
      <c r="B4" s="2"/>
      <c r="C4" s="3"/>
      <c r="D4" s="1"/>
      <c r="E4" s="1"/>
      <c r="F4" s="4"/>
      <c r="G4" s="4"/>
      <c r="H4" s="5"/>
      <c r="I4" s="1"/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1"/>
      <c r="AF4" s="2"/>
      <c r="AG4" s="2"/>
      <c r="AH4" s="2"/>
      <c r="AI4" s="2"/>
      <c r="AJ4" s="2"/>
    </row>
    <row r="5" spans="1:36" ht="69.75" customHeight="1" x14ac:dyDescent="0.25">
      <c r="A5" s="9" t="s">
        <v>8</v>
      </c>
      <c r="B5" s="9" t="s">
        <v>9</v>
      </c>
      <c r="C5" s="9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1" t="s">
        <v>17</v>
      </c>
      <c r="K5" s="11" t="s">
        <v>18</v>
      </c>
      <c r="L5" s="12" t="s">
        <v>19</v>
      </c>
      <c r="M5" s="12" t="s">
        <v>20</v>
      </c>
      <c r="N5" s="12" t="s">
        <v>21</v>
      </c>
      <c r="O5" s="12" t="s">
        <v>22</v>
      </c>
      <c r="P5" s="12" t="s">
        <v>23</v>
      </c>
      <c r="Q5" s="12" t="s">
        <v>24</v>
      </c>
      <c r="R5" s="12" t="s">
        <v>25</v>
      </c>
      <c r="S5" s="12" t="s">
        <v>26</v>
      </c>
      <c r="T5" s="12" t="s">
        <v>27</v>
      </c>
      <c r="U5" s="12" t="s">
        <v>28</v>
      </c>
      <c r="V5" s="12" t="s">
        <v>29</v>
      </c>
      <c r="W5" s="12" t="s">
        <v>30</v>
      </c>
      <c r="X5" s="12" t="s">
        <v>31</v>
      </c>
      <c r="Y5" s="12" t="s">
        <v>32</v>
      </c>
      <c r="Z5" s="12" t="s">
        <v>33</v>
      </c>
      <c r="AA5" s="12" t="s">
        <v>34</v>
      </c>
      <c r="AB5" s="12" t="s">
        <v>35</v>
      </c>
      <c r="AC5" s="13"/>
      <c r="AD5" s="12" t="s">
        <v>36</v>
      </c>
      <c r="AE5" s="14" t="s">
        <v>37</v>
      </c>
      <c r="AF5" s="3" t="s">
        <v>38</v>
      </c>
      <c r="AG5" s="3"/>
      <c r="AH5" s="3"/>
      <c r="AI5" s="3"/>
      <c r="AJ5" s="3"/>
    </row>
    <row r="6" spans="1:36" ht="33" customHeight="1" x14ac:dyDescent="0.25">
      <c r="A6" s="263" t="s">
        <v>39</v>
      </c>
      <c r="B6" s="248"/>
      <c r="C6" s="3"/>
      <c r="D6" s="1"/>
      <c r="E6" s="247" t="s">
        <v>40</v>
      </c>
      <c r="F6" s="248"/>
      <c r="G6" s="248"/>
      <c r="H6" s="248"/>
      <c r="I6" s="1"/>
      <c r="J6" s="1"/>
      <c r="K6" s="16" t="s">
        <v>41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f>SUM(L6:AB6)</f>
        <v>0</v>
      </c>
      <c r="AE6" s="1"/>
      <c r="AF6" s="2"/>
      <c r="AG6" s="249" t="s">
        <v>42</v>
      </c>
      <c r="AH6" s="250"/>
      <c r="AI6" s="250"/>
      <c r="AJ6" s="251"/>
    </row>
    <row r="7" spans="1:36" ht="38.25" customHeight="1" x14ac:dyDescent="0.25">
      <c r="A7" s="17" t="s">
        <v>43</v>
      </c>
      <c r="B7" s="2"/>
      <c r="C7" s="3"/>
      <c r="D7" s="1"/>
      <c r="E7" s="1"/>
      <c r="F7" s="1"/>
      <c r="G7" s="1"/>
      <c r="H7" s="5"/>
      <c r="I7" s="1"/>
      <c r="J7" s="18"/>
      <c r="K7" s="19" t="s">
        <v>44</v>
      </c>
      <c r="L7" s="20" t="e">
        <f t="shared" ref="L7:AB7" si="0">L6/$AD$6</f>
        <v>#DIV/0!</v>
      </c>
      <c r="M7" s="20" t="e">
        <f t="shared" si="0"/>
        <v>#DIV/0!</v>
      </c>
      <c r="N7" s="20" t="e">
        <f t="shared" si="0"/>
        <v>#DIV/0!</v>
      </c>
      <c r="O7" s="20" t="e">
        <f t="shared" si="0"/>
        <v>#DIV/0!</v>
      </c>
      <c r="P7" s="20" t="e">
        <f t="shared" si="0"/>
        <v>#DIV/0!</v>
      </c>
      <c r="Q7" s="20" t="e">
        <f t="shared" si="0"/>
        <v>#DIV/0!</v>
      </c>
      <c r="R7" s="20" t="e">
        <f t="shared" si="0"/>
        <v>#DIV/0!</v>
      </c>
      <c r="S7" s="20" t="e">
        <f t="shared" si="0"/>
        <v>#DIV/0!</v>
      </c>
      <c r="T7" s="20" t="e">
        <f t="shared" si="0"/>
        <v>#DIV/0!</v>
      </c>
      <c r="U7" s="20" t="e">
        <f t="shared" si="0"/>
        <v>#DIV/0!</v>
      </c>
      <c r="V7" s="20" t="e">
        <f t="shared" si="0"/>
        <v>#DIV/0!</v>
      </c>
      <c r="W7" s="20" t="e">
        <f t="shared" si="0"/>
        <v>#DIV/0!</v>
      </c>
      <c r="X7" s="20" t="e">
        <f t="shared" si="0"/>
        <v>#DIV/0!</v>
      </c>
      <c r="Y7" s="20" t="e">
        <f t="shared" si="0"/>
        <v>#DIV/0!</v>
      </c>
      <c r="Z7" s="20" t="e">
        <f t="shared" si="0"/>
        <v>#DIV/0!</v>
      </c>
      <c r="AA7" s="20" t="e">
        <f t="shared" si="0"/>
        <v>#DIV/0!</v>
      </c>
      <c r="AB7" s="20" t="e">
        <f t="shared" si="0"/>
        <v>#DIV/0!</v>
      </c>
      <c r="AC7" s="1"/>
      <c r="AD7" s="1"/>
      <c r="AE7" s="1"/>
      <c r="AF7" s="2"/>
      <c r="AG7" s="252"/>
      <c r="AH7" s="253"/>
      <c r="AI7" s="253"/>
      <c r="AJ7" s="254"/>
    </row>
    <row r="8" spans="1:36" ht="21" customHeight="1" x14ac:dyDescent="0.25">
      <c r="A8" s="21" t="s">
        <v>45</v>
      </c>
      <c r="B8" s="21" t="s">
        <v>46</v>
      </c>
      <c r="C8" s="22" t="str">
        <f t="shared" ref="C8:C182" si="1">CONCATENATE(MID(A8,1,1))</f>
        <v>A</v>
      </c>
      <c r="D8" s="22" t="str">
        <f t="shared" ref="D8:D182" si="2">CONCATENATE(MID(A8,8,1))</f>
        <v>4</v>
      </c>
      <c r="E8" s="23" t="s">
        <v>47</v>
      </c>
      <c r="F8" s="23"/>
      <c r="G8" s="23"/>
      <c r="H8" s="24" t="s">
        <v>48</v>
      </c>
      <c r="I8" s="25">
        <v>7000</v>
      </c>
      <c r="J8" s="26">
        <f t="shared" ref="J8:J182" si="3">IF(D8="8",I8,0)</f>
        <v>0</v>
      </c>
      <c r="K8" s="1">
        <f t="shared" ref="K8:K182" si="4">IF(E8&lt;&gt;"S",IF(D8&lt;&gt;"8",I8,"")," ")</f>
        <v>7000</v>
      </c>
      <c r="L8" s="27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1">
        <f t="shared" ref="AD8:AD182" si="5">SUM(L8:AC8)</f>
        <v>0</v>
      </c>
      <c r="AE8" s="1">
        <f t="shared" ref="AE8:AE182" si="6">SUM(J8,K8,AD8)</f>
        <v>7000</v>
      </c>
      <c r="AF8" s="1">
        <f t="shared" ref="AF8:AF182" si="7">+I8-AE8</f>
        <v>0</v>
      </c>
      <c r="AG8" s="2"/>
      <c r="AH8" s="2"/>
      <c r="AI8" s="2"/>
      <c r="AJ8" s="2"/>
    </row>
    <row r="9" spans="1:36" ht="15.75" customHeight="1" x14ac:dyDescent="0.25">
      <c r="A9" s="21" t="s">
        <v>49</v>
      </c>
      <c r="B9" s="21" t="s">
        <v>50</v>
      </c>
      <c r="C9" s="22" t="str">
        <f t="shared" si="1"/>
        <v>A</v>
      </c>
      <c r="D9" s="22" t="str">
        <f t="shared" si="2"/>
        <v>4</v>
      </c>
      <c r="E9" s="23" t="s">
        <v>47</v>
      </c>
      <c r="F9" s="23"/>
      <c r="G9" s="23"/>
      <c r="H9" s="24" t="s">
        <v>48</v>
      </c>
      <c r="I9" s="25">
        <v>500</v>
      </c>
      <c r="J9" s="26">
        <f t="shared" si="3"/>
        <v>0</v>
      </c>
      <c r="K9" s="1">
        <f t="shared" si="4"/>
        <v>500</v>
      </c>
      <c r="L9" s="27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">
        <f t="shared" si="5"/>
        <v>0</v>
      </c>
      <c r="AE9" s="1">
        <f t="shared" si="6"/>
        <v>500</v>
      </c>
      <c r="AF9" s="1">
        <f t="shared" si="7"/>
        <v>0</v>
      </c>
      <c r="AG9" s="2"/>
      <c r="AH9" s="2"/>
      <c r="AI9" s="2"/>
      <c r="AJ9" s="2"/>
    </row>
    <row r="10" spans="1:36" ht="15.75" customHeight="1" x14ac:dyDescent="0.25">
      <c r="A10" s="21" t="s">
        <v>51</v>
      </c>
      <c r="B10" s="21" t="s">
        <v>52</v>
      </c>
      <c r="C10" s="22" t="str">
        <f t="shared" si="1"/>
        <v>A</v>
      </c>
      <c r="D10" s="22" t="str">
        <f t="shared" si="2"/>
        <v>4</v>
      </c>
      <c r="E10" s="23" t="s">
        <v>47</v>
      </c>
      <c r="F10" s="23"/>
      <c r="G10" s="23"/>
      <c r="H10" s="24" t="s">
        <v>48</v>
      </c>
      <c r="I10" s="25">
        <v>1000</v>
      </c>
      <c r="J10" s="26">
        <f t="shared" si="3"/>
        <v>0</v>
      </c>
      <c r="K10" s="1">
        <f t="shared" si="4"/>
        <v>1000</v>
      </c>
      <c r="L10" s="27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">
        <f t="shared" si="5"/>
        <v>0</v>
      </c>
      <c r="AE10" s="1">
        <f t="shared" si="6"/>
        <v>1000</v>
      </c>
      <c r="AF10" s="1">
        <f t="shared" si="7"/>
        <v>0</v>
      </c>
      <c r="AG10" s="2"/>
      <c r="AH10" s="2"/>
      <c r="AI10" s="2"/>
      <c r="AJ10" s="2"/>
    </row>
    <row r="11" spans="1:36" ht="15.75" customHeight="1" x14ac:dyDescent="0.25">
      <c r="A11" s="21" t="s">
        <v>53</v>
      </c>
      <c r="B11" s="21" t="s">
        <v>54</v>
      </c>
      <c r="C11" s="22" t="str">
        <f t="shared" si="1"/>
        <v>A</v>
      </c>
      <c r="D11" s="22" t="str">
        <f t="shared" si="2"/>
        <v>1</v>
      </c>
      <c r="E11" s="23" t="s">
        <v>47</v>
      </c>
      <c r="F11" s="23"/>
      <c r="G11" s="23"/>
      <c r="H11" s="24" t="s">
        <v>48</v>
      </c>
      <c r="I11" s="25">
        <v>3700</v>
      </c>
      <c r="J11" s="26">
        <f t="shared" si="3"/>
        <v>0</v>
      </c>
      <c r="K11" s="1">
        <f t="shared" si="4"/>
        <v>3700</v>
      </c>
      <c r="L11" s="27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">
        <f t="shared" si="5"/>
        <v>0</v>
      </c>
      <c r="AE11" s="1">
        <f t="shared" si="6"/>
        <v>3700</v>
      </c>
      <c r="AF11" s="1">
        <f t="shared" si="7"/>
        <v>0</v>
      </c>
      <c r="AG11" s="2"/>
      <c r="AH11" s="2"/>
      <c r="AI11" s="2"/>
      <c r="AJ11" s="2"/>
    </row>
    <row r="12" spans="1:36" ht="15.75" customHeight="1" x14ac:dyDescent="0.25">
      <c r="A12" s="21" t="s">
        <v>55</v>
      </c>
      <c r="B12" s="21" t="s">
        <v>46</v>
      </c>
      <c r="C12" s="22" t="str">
        <f t="shared" si="1"/>
        <v>A</v>
      </c>
      <c r="D12" s="22" t="str">
        <f t="shared" si="2"/>
        <v>4</v>
      </c>
      <c r="E12" s="23" t="s">
        <v>47</v>
      </c>
      <c r="F12" s="23"/>
      <c r="G12" s="23"/>
      <c r="H12" s="24" t="s">
        <v>48</v>
      </c>
      <c r="I12" s="25">
        <v>5000</v>
      </c>
      <c r="J12" s="26">
        <f t="shared" si="3"/>
        <v>0</v>
      </c>
      <c r="K12" s="1">
        <f t="shared" si="4"/>
        <v>5000</v>
      </c>
      <c r="L12" s="27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">
        <f t="shared" si="5"/>
        <v>0</v>
      </c>
      <c r="AE12" s="1">
        <f t="shared" si="6"/>
        <v>5000</v>
      </c>
      <c r="AF12" s="1">
        <f t="shared" si="7"/>
        <v>0</v>
      </c>
      <c r="AG12" s="2"/>
      <c r="AH12" s="2"/>
      <c r="AI12" s="2"/>
      <c r="AJ12" s="2"/>
    </row>
    <row r="13" spans="1:36" ht="15.75" customHeight="1" x14ac:dyDescent="0.25">
      <c r="A13" s="21" t="s">
        <v>56</v>
      </c>
      <c r="B13" s="21" t="s">
        <v>50</v>
      </c>
      <c r="C13" s="22" t="str">
        <f t="shared" si="1"/>
        <v>A</v>
      </c>
      <c r="D13" s="22" t="str">
        <f t="shared" si="2"/>
        <v>4</v>
      </c>
      <c r="E13" s="23" t="s">
        <v>47</v>
      </c>
      <c r="F13" s="23"/>
      <c r="G13" s="23"/>
      <c r="H13" s="24" t="s">
        <v>48</v>
      </c>
      <c r="I13" s="25">
        <v>500</v>
      </c>
      <c r="J13" s="26">
        <f t="shared" si="3"/>
        <v>0</v>
      </c>
      <c r="K13" s="1">
        <f t="shared" si="4"/>
        <v>500</v>
      </c>
      <c r="L13" s="27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">
        <f t="shared" si="5"/>
        <v>0</v>
      </c>
      <c r="AE13" s="1">
        <f t="shared" si="6"/>
        <v>500</v>
      </c>
      <c r="AF13" s="1">
        <f t="shared" si="7"/>
        <v>0</v>
      </c>
      <c r="AG13" s="2"/>
      <c r="AH13" s="2"/>
      <c r="AI13" s="2"/>
      <c r="AJ13" s="2"/>
    </row>
    <row r="14" spans="1:36" ht="15.75" customHeight="1" x14ac:dyDescent="0.25">
      <c r="A14" s="21" t="s">
        <v>57</v>
      </c>
      <c r="B14" s="21" t="s">
        <v>46</v>
      </c>
      <c r="C14" s="22" t="str">
        <f t="shared" si="1"/>
        <v>A</v>
      </c>
      <c r="D14" s="22" t="str">
        <f t="shared" si="2"/>
        <v>4</v>
      </c>
      <c r="E14" s="23" t="s">
        <v>47</v>
      </c>
      <c r="F14" s="23"/>
      <c r="G14" s="23"/>
      <c r="H14" s="24" t="s">
        <v>48</v>
      </c>
      <c r="I14" s="25">
        <v>1500</v>
      </c>
      <c r="J14" s="26">
        <f t="shared" si="3"/>
        <v>0</v>
      </c>
      <c r="K14" s="1">
        <f t="shared" si="4"/>
        <v>1500</v>
      </c>
      <c r="L14" s="27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">
        <f t="shared" si="5"/>
        <v>0</v>
      </c>
      <c r="AE14" s="1">
        <f t="shared" si="6"/>
        <v>1500</v>
      </c>
      <c r="AF14" s="1">
        <f t="shared" si="7"/>
        <v>0</v>
      </c>
      <c r="AG14" s="2"/>
      <c r="AH14" s="2"/>
      <c r="AI14" s="2"/>
      <c r="AJ14" s="2"/>
    </row>
    <row r="15" spans="1:36" ht="15.75" customHeight="1" x14ac:dyDescent="0.25">
      <c r="A15" s="21" t="s">
        <v>58</v>
      </c>
      <c r="B15" s="21" t="s">
        <v>59</v>
      </c>
      <c r="C15" s="22" t="str">
        <f t="shared" si="1"/>
        <v>A</v>
      </c>
      <c r="D15" s="22" t="str">
        <f t="shared" si="2"/>
        <v>1</v>
      </c>
      <c r="E15" s="23" t="s">
        <v>60</v>
      </c>
      <c r="F15" s="23"/>
      <c r="G15" s="23"/>
      <c r="H15" s="24" t="s">
        <v>48</v>
      </c>
      <c r="I15" s="25">
        <v>121500</v>
      </c>
      <c r="J15" s="26">
        <f t="shared" si="3"/>
        <v>0</v>
      </c>
      <c r="K15" s="1">
        <f t="shared" si="4"/>
        <v>121500</v>
      </c>
      <c r="L15" s="27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1">
        <f t="shared" si="5"/>
        <v>0</v>
      </c>
      <c r="AE15" s="1">
        <f t="shared" si="6"/>
        <v>121500</v>
      </c>
      <c r="AF15" s="1">
        <f t="shared" si="7"/>
        <v>0</v>
      </c>
      <c r="AG15" s="2"/>
      <c r="AH15" s="2"/>
      <c r="AI15" s="2"/>
      <c r="AJ15" s="2"/>
    </row>
    <row r="16" spans="1:36" ht="15.75" customHeight="1" x14ac:dyDescent="0.25">
      <c r="A16" s="21" t="s">
        <v>61</v>
      </c>
      <c r="B16" s="21" t="s">
        <v>54</v>
      </c>
      <c r="C16" s="22" t="str">
        <f t="shared" si="1"/>
        <v>A</v>
      </c>
      <c r="D16" s="22" t="str">
        <f t="shared" si="2"/>
        <v>1</v>
      </c>
      <c r="E16" s="23" t="s">
        <v>60</v>
      </c>
      <c r="F16" s="23"/>
      <c r="G16" s="23"/>
      <c r="H16" s="24" t="s">
        <v>48</v>
      </c>
      <c r="I16" s="25">
        <v>49770</v>
      </c>
      <c r="J16" s="26">
        <f t="shared" si="3"/>
        <v>0</v>
      </c>
      <c r="K16" s="1">
        <f t="shared" si="4"/>
        <v>49770</v>
      </c>
      <c r="L16" s="27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1">
        <f t="shared" si="5"/>
        <v>0</v>
      </c>
      <c r="AE16" s="1">
        <f t="shared" si="6"/>
        <v>49770</v>
      </c>
      <c r="AF16" s="1">
        <f t="shared" si="7"/>
        <v>0</v>
      </c>
      <c r="AG16" s="2"/>
      <c r="AH16" s="2"/>
      <c r="AI16" s="2"/>
      <c r="AJ16" s="2"/>
    </row>
    <row r="17" spans="1:36" ht="15.75" customHeight="1" x14ac:dyDescent="0.25">
      <c r="A17" s="21" t="s">
        <v>62</v>
      </c>
      <c r="B17" s="21" t="s">
        <v>63</v>
      </c>
      <c r="C17" s="22" t="str">
        <f t="shared" si="1"/>
        <v>A</v>
      </c>
      <c r="D17" s="22" t="str">
        <f t="shared" si="2"/>
        <v>2</v>
      </c>
      <c r="E17" s="23" t="s">
        <v>60</v>
      </c>
      <c r="F17" s="23"/>
      <c r="G17" s="23"/>
      <c r="H17" s="24" t="s">
        <v>48</v>
      </c>
      <c r="I17" s="25">
        <v>500</v>
      </c>
      <c r="J17" s="26">
        <f t="shared" si="3"/>
        <v>0</v>
      </c>
      <c r="K17" s="1">
        <f t="shared" si="4"/>
        <v>500</v>
      </c>
      <c r="L17" s="27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">
        <f t="shared" si="5"/>
        <v>0</v>
      </c>
      <c r="AE17" s="1">
        <f t="shared" si="6"/>
        <v>500</v>
      </c>
      <c r="AF17" s="1">
        <f t="shared" si="7"/>
        <v>0</v>
      </c>
      <c r="AG17" s="2"/>
      <c r="AH17" s="2"/>
      <c r="AI17" s="2"/>
      <c r="AJ17" s="2"/>
    </row>
    <row r="18" spans="1:36" ht="15.75" customHeight="1" x14ac:dyDescent="0.25">
      <c r="A18" s="21" t="s">
        <v>64</v>
      </c>
      <c r="B18" s="21" t="s">
        <v>46</v>
      </c>
      <c r="C18" s="22" t="str">
        <f t="shared" si="1"/>
        <v>A</v>
      </c>
      <c r="D18" s="22" t="str">
        <f t="shared" si="2"/>
        <v>4</v>
      </c>
      <c r="E18" s="23" t="s">
        <v>60</v>
      </c>
      <c r="F18" s="23"/>
      <c r="G18" s="23"/>
      <c r="H18" s="24" t="s">
        <v>48</v>
      </c>
      <c r="I18" s="25">
        <v>6000</v>
      </c>
      <c r="J18" s="26">
        <f t="shared" si="3"/>
        <v>0</v>
      </c>
      <c r="K18" s="1">
        <f t="shared" si="4"/>
        <v>6000</v>
      </c>
      <c r="L18" s="27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">
        <f t="shared" si="5"/>
        <v>0</v>
      </c>
      <c r="AE18" s="1">
        <f t="shared" si="6"/>
        <v>6000</v>
      </c>
      <c r="AF18" s="1">
        <f t="shared" si="7"/>
        <v>0</v>
      </c>
      <c r="AG18" s="2"/>
      <c r="AH18" s="2"/>
      <c r="AI18" s="2"/>
      <c r="AJ18" s="2"/>
    </row>
    <row r="19" spans="1:36" ht="15.75" customHeight="1" x14ac:dyDescent="0.25">
      <c r="A19" s="21" t="s">
        <v>65</v>
      </c>
      <c r="B19" s="21" t="s">
        <v>50</v>
      </c>
      <c r="C19" s="22" t="str">
        <f t="shared" si="1"/>
        <v>A</v>
      </c>
      <c r="D19" s="22" t="str">
        <f t="shared" si="2"/>
        <v>4</v>
      </c>
      <c r="E19" s="23" t="s">
        <v>60</v>
      </c>
      <c r="F19" s="23"/>
      <c r="G19" s="23"/>
      <c r="H19" s="24" t="s">
        <v>48</v>
      </c>
      <c r="I19" s="25">
        <v>1000</v>
      </c>
      <c r="J19" s="26">
        <f t="shared" si="3"/>
        <v>0</v>
      </c>
      <c r="K19" s="1">
        <f t="shared" si="4"/>
        <v>1000</v>
      </c>
      <c r="L19" s="27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">
        <f t="shared" si="5"/>
        <v>0</v>
      </c>
      <c r="AE19" s="1">
        <f t="shared" si="6"/>
        <v>1000</v>
      </c>
      <c r="AF19" s="1">
        <f t="shared" si="7"/>
        <v>0</v>
      </c>
      <c r="AG19" s="2"/>
      <c r="AH19" s="2"/>
      <c r="AI19" s="2"/>
      <c r="AJ19" s="2"/>
    </row>
    <row r="20" spans="1:36" ht="15.75" customHeight="1" x14ac:dyDescent="0.25">
      <c r="A20" s="21" t="s">
        <v>66</v>
      </c>
      <c r="B20" s="21" t="s">
        <v>59</v>
      </c>
      <c r="C20" s="22" t="str">
        <f t="shared" si="1"/>
        <v>A</v>
      </c>
      <c r="D20" s="22" t="str">
        <f t="shared" si="2"/>
        <v>1</v>
      </c>
      <c r="E20" s="23" t="s">
        <v>60</v>
      </c>
      <c r="F20" s="23"/>
      <c r="G20" s="23"/>
      <c r="H20" s="24" t="s">
        <v>48</v>
      </c>
      <c r="I20" s="25">
        <v>36000</v>
      </c>
      <c r="J20" s="26">
        <f t="shared" si="3"/>
        <v>0</v>
      </c>
      <c r="K20" s="1">
        <f t="shared" si="4"/>
        <v>36000</v>
      </c>
      <c r="L20" s="27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">
        <f t="shared" si="5"/>
        <v>0</v>
      </c>
      <c r="AE20" s="1">
        <f t="shared" si="6"/>
        <v>36000</v>
      </c>
      <c r="AF20" s="1">
        <f t="shared" si="7"/>
        <v>0</v>
      </c>
      <c r="AG20" s="2"/>
      <c r="AH20" s="2"/>
      <c r="AI20" s="2"/>
      <c r="AJ20" s="2"/>
    </row>
    <row r="21" spans="1:36" ht="15.75" customHeight="1" x14ac:dyDescent="0.25">
      <c r="A21" s="21" t="s">
        <v>67</v>
      </c>
      <c r="B21" s="21" t="s">
        <v>54</v>
      </c>
      <c r="C21" s="22" t="str">
        <f t="shared" si="1"/>
        <v>A</v>
      </c>
      <c r="D21" s="22" t="str">
        <f t="shared" si="2"/>
        <v>1</v>
      </c>
      <c r="E21" s="23" t="s">
        <v>60</v>
      </c>
      <c r="F21" s="23"/>
      <c r="G21" s="23"/>
      <c r="H21" s="24" t="s">
        <v>48</v>
      </c>
      <c r="I21" s="25">
        <v>40000</v>
      </c>
      <c r="J21" s="26">
        <f t="shared" si="3"/>
        <v>0</v>
      </c>
      <c r="K21" s="1">
        <f t="shared" si="4"/>
        <v>40000</v>
      </c>
      <c r="L21" s="27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">
        <f t="shared" si="5"/>
        <v>0</v>
      </c>
      <c r="AE21" s="1">
        <f t="shared" si="6"/>
        <v>40000</v>
      </c>
      <c r="AF21" s="1">
        <f t="shared" si="7"/>
        <v>0</v>
      </c>
      <c r="AG21" s="2"/>
      <c r="AH21" s="2"/>
      <c r="AI21" s="2"/>
      <c r="AJ21" s="2"/>
    </row>
    <row r="22" spans="1:36" ht="15.75" customHeight="1" x14ac:dyDescent="0.25">
      <c r="A22" s="21" t="s">
        <v>68</v>
      </c>
      <c r="B22" s="21" t="s">
        <v>63</v>
      </c>
      <c r="C22" s="22" t="str">
        <f t="shared" si="1"/>
        <v>A</v>
      </c>
      <c r="D22" s="22" t="str">
        <f t="shared" si="2"/>
        <v>2</v>
      </c>
      <c r="E22" s="23" t="s">
        <v>60</v>
      </c>
      <c r="F22" s="23"/>
      <c r="G22" s="23"/>
      <c r="H22" s="24" t="s">
        <v>48</v>
      </c>
      <c r="I22" s="25">
        <v>1000</v>
      </c>
      <c r="J22" s="26">
        <f t="shared" si="3"/>
        <v>0</v>
      </c>
      <c r="K22" s="1">
        <f t="shared" si="4"/>
        <v>1000</v>
      </c>
      <c r="L22" s="27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">
        <f t="shared" si="5"/>
        <v>0</v>
      </c>
      <c r="AE22" s="1">
        <f t="shared" si="6"/>
        <v>1000</v>
      </c>
      <c r="AF22" s="1">
        <f t="shared" si="7"/>
        <v>0</v>
      </c>
      <c r="AG22" s="2"/>
      <c r="AH22" s="2"/>
      <c r="AI22" s="2"/>
      <c r="AJ22" s="2"/>
    </row>
    <row r="23" spans="1:36" ht="15.75" customHeight="1" x14ac:dyDescent="0.25">
      <c r="A23" s="21" t="s">
        <v>69</v>
      </c>
      <c r="B23" s="21" t="s">
        <v>70</v>
      </c>
      <c r="C23" s="22" t="str">
        <f t="shared" si="1"/>
        <v>A</v>
      </c>
      <c r="D23" s="22" t="str">
        <f t="shared" si="2"/>
        <v>4</v>
      </c>
      <c r="E23" s="23" t="s">
        <v>60</v>
      </c>
      <c r="F23" s="23"/>
      <c r="G23" s="23"/>
      <c r="H23" s="24" t="s">
        <v>48</v>
      </c>
      <c r="I23" s="25">
        <v>5000</v>
      </c>
      <c r="J23" s="26">
        <f t="shared" si="3"/>
        <v>0</v>
      </c>
      <c r="K23" s="1">
        <f t="shared" si="4"/>
        <v>5000</v>
      </c>
      <c r="L23" s="27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">
        <f t="shared" si="5"/>
        <v>0</v>
      </c>
      <c r="AE23" s="1">
        <f t="shared" si="6"/>
        <v>5000</v>
      </c>
      <c r="AF23" s="1">
        <f t="shared" si="7"/>
        <v>0</v>
      </c>
      <c r="AG23" s="2"/>
      <c r="AH23" s="2"/>
      <c r="AI23" s="2"/>
      <c r="AJ23" s="2"/>
    </row>
    <row r="24" spans="1:36" ht="15.75" customHeight="1" x14ac:dyDescent="0.25">
      <c r="A24" s="21" t="s">
        <v>71</v>
      </c>
      <c r="B24" s="21" t="s">
        <v>50</v>
      </c>
      <c r="C24" s="22" t="str">
        <f t="shared" si="1"/>
        <v>A</v>
      </c>
      <c r="D24" s="22" t="str">
        <f t="shared" si="2"/>
        <v>4</v>
      </c>
      <c r="E24" s="23" t="s">
        <v>60</v>
      </c>
      <c r="F24" s="23"/>
      <c r="G24" s="23"/>
      <c r="H24" s="24" t="s">
        <v>48</v>
      </c>
      <c r="I24" s="25">
        <v>1650</v>
      </c>
      <c r="J24" s="26">
        <f t="shared" si="3"/>
        <v>0</v>
      </c>
      <c r="K24" s="1">
        <f t="shared" si="4"/>
        <v>1650</v>
      </c>
      <c r="L24" s="27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1">
        <f t="shared" si="5"/>
        <v>0</v>
      </c>
      <c r="AE24" s="1">
        <f t="shared" si="6"/>
        <v>1650</v>
      </c>
      <c r="AF24" s="1">
        <f t="shared" si="7"/>
        <v>0</v>
      </c>
      <c r="AG24" s="2"/>
      <c r="AH24" s="2"/>
      <c r="AI24" s="2"/>
      <c r="AJ24" s="2"/>
    </row>
    <row r="25" spans="1:36" ht="15.75" customHeight="1" x14ac:dyDescent="0.25">
      <c r="A25" s="21" t="s">
        <v>72</v>
      </c>
      <c r="B25" s="21" t="s">
        <v>52</v>
      </c>
      <c r="C25" s="22" t="str">
        <f t="shared" si="1"/>
        <v>A</v>
      </c>
      <c r="D25" s="22" t="str">
        <f t="shared" si="2"/>
        <v>4</v>
      </c>
      <c r="E25" s="23" t="s">
        <v>60</v>
      </c>
      <c r="F25" s="23"/>
      <c r="G25" s="23"/>
      <c r="H25" s="24" t="s">
        <v>48</v>
      </c>
      <c r="I25" s="25">
        <v>60000</v>
      </c>
      <c r="J25" s="26">
        <f t="shared" si="3"/>
        <v>0</v>
      </c>
      <c r="K25" s="1">
        <f t="shared" si="4"/>
        <v>60000</v>
      </c>
      <c r="L25" s="27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">
        <f t="shared" si="5"/>
        <v>0</v>
      </c>
      <c r="AE25" s="1">
        <f t="shared" si="6"/>
        <v>60000</v>
      </c>
      <c r="AF25" s="1">
        <f t="shared" si="7"/>
        <v>0</v>
      </c>
      <c r="AG25" s="2"/>
      <c r="AH25" s="2"/>
      <c r="AI25" s="2"/>
      <c r="AJ25" s="2"/>
    </row>
    <row r="26" spans="1:36" ht="15.75" customHeight="1" x14ac:dyDescent="0.25">
      <c r="A26" s="21" t="s">
        <v>73</v>
      </c>
      <c r="B26" s="21" t="s">
        <v>54</v>
      </c>
      <c r="C26" s="22" t="str">
        <f t="shared" si="1"/>
        <v>A</v>
      </c>
      <c r="D26" s="22" t="str">
        <f t="shared" si="2"/>
        <v>1</v>
      </c>
      <c r="E26" s="23" t="s">
        <v>60</v>
      </c>
      <c r="F26" s="23"/>
      <c r="G26" s="23"/>
      <c r="H26" s="24" t="s">
        <v>48</v>
      </c>
      <c r="I26" s="25">
        <v>5500</v>
      </c>
      <c r="J26" s="26">
        <f t="shared" si="3"/>
        <v>0</v>
      </c>
      <c r="K26" s="1">
        <f t="shared" si="4"/>
        <v>5500</v>
      </c>
      <c r="L26" s="27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">
        <f t="shared" si="5"/>
        <v>0</v>
      </c>
      <c r="AE26" s="1">
        <f t="shared" si="6"/>
        <v>5500</v>
      </c>
      <c r="AF26" s="1">
        <f t="shared" si="7"/>
        <v>0</v>
      </c>
      <c r="AG26" s="2"/>
      <c r="AH26" s="2"/>
      <c r="AI26" s="2"/>
      <c r="AJ26" s="2"/>
    </row>
    <row r="27" spans="1:36" ht="15.75" customHeight="1" x14ac:dyDescent="0.25">
      <c r="A27" s="21" t="s">
        <v>74</v>
      </c>
      <c r="B27" s="21" t="s">
        <v>75</v>
      </c>
      <c r="C27" s="22" t="str">
        <f t="shared" si="1"/>
        <v>A</v>
      </c>
      <c r="D27" s="22" t="str">
        <f t="shared" si="2"/>
        <v>4</v>
      </c>
      <c r="E27" s="23" t="s">
        <v>60</v>
      </c>
      <c r="F27" s="23"/>
      <c r="G27" s="23"/>
      <c r="H27" s="24" t="s">
        <v>48</v>
      </c>
      <c r="I27" s="25">
        <v>22000</v>
      </c>
      <c r="J27" s="26">
        <f t="shared" si="3"/>
        <v>0</v>
      </c>
      <c r="K27" s="1">
        <f t="shared" si="4"/>
        <v>22000</v>
      </c>
      <c r="L27" s="27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">
        <f t="shared" si="5"/>
        <v>0</v>
      </c>
      <c r="AE27" s="1">
        <f t="shared" si="6"/>
        <v>22000</v>
      </c>
      <c r="AF27" s="1">
        <f t="shared" si="7"/>
        <v>0</v>
      </c>
      <c r="AG27" s="2"/>
      <c r="AH27" s="2"/>
      <c r="AI27" s="2"/>
      <c r="AJ27" s="2"/>
    </row>
    <row r="28" spans="1:36" ht="15.75" customHeight="1" x14ac:dyDescent="0.25">
      <c r="A28" s="21" t="s">
        <v>76</v>
      </c>
      <c r="B28" s="21" t="s">
        <v>54</v>
      </c>
      <c r="C28" s="22" t="str">
        <f t="shared" si="1"/>
        <v>A</v>
      </c>
      <c r="D28" s="22" t="str">
        <f t="shared" si="2"/>
        <v>1</v>
      </c>
      <c r="E28" s="23" t="s">
        <v>60</v>
      </c>
      <c r="F28" s="23"/>
      <c r="G28" s="23"/>
      <c r="H28" s="24" t="s">
        <v>48</v>
      </c>
      <c r="I28" s="25">
        <v>17000</v>
      </c>
      <c r="J28" s="26">
        <f t="shared" si="3"/>
        <v>0</v>
      </c>
      <c r="K28" s="1">
        <f t="shared" si="4"/>
        <v>17000</v>
      </c>
      <c r="L28" s="27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">
        <f t="shared" si="5"/>
        <v>0</v>
      </c>
      <c r="AE28" s="1">
        <f t="shared" si="6"/>
        <v>17000</v>
      </c>
      <c r="AF28" s="1">
        <f t="shared" si="7"/>
        <v>0</v>
      </c>
      <c r="AG28" s="2"/>
      <c r="AH28" s="2"/>
      <c r="AI28" s="2"/>
      <c r="AJ28" s="2"/>
    </row>
    <row r="29" spans="1:36" ht="15.75" customHeight="1" x14ac:dyDescent="0.25">
      <c r="A29" s="21" t="s">
        <v>77</v>
      </c>
      <c r="B29" s="21" t="s">
        <v>63</v>
      </c>
      <c r="C29" s="22" t="str">
        <f t="shared" si="1"/>
        <v>A</v>
      </c>
      <c r="D29" s="22" t="str">
        <f t="shared" si="2"/>
        <v>2</v>
      </c>
      <c r="E29" s="23" t="s">
        <v>60</v>
      </c>
      <c r="F29" s="23"/>
      <c r="G29" s="23"/>
      <c r="H29" s="24" t="s">
        <v>48</v>
      </c>
      <c r="I29" s="25">
        <v>100</v>
      </c>
      <c r="J29" s="26">
        <f t="shared" si="3"/>
        <v>0</v>
      </c>
      <c r="K29" s="1">
        <f t="shared" si="4"/>
        <v>100</v>
      </c>
      <c r="L29" s="27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">
        <f t="shared" si="5"/>
        <v>0</v>
      </c>
      <c r="AE29" s="1">
        <f t="shared" si="6"/>
        <v>100</v>
      </c>
      <c r="AF29" s="1">
        <f t="shared" si="7"/>
        <v>0</v>
      </c>
      <c r="AG29" s="2"/>
      <c r="AH29" s="2"/>
      <c r="AI29" s="2"/>
      <c r="AJ29" s="2"/>
    </row>
    <row r="30" spans="1:36" ht="15.75" customHeight="1" x14ac:dyDescent="0.25">
      <c r="A30" s="21" t="s">
        <v>78</v>
      </c>
      <c r="B30" s="21" t="s">
        <v>46</v>
      </c>
      <c r="C30" s="22" t="str">
        <f t="shared" si="1"/>
        <v>A</v>
      </c>
      <c r="D30" s="22" t="str">
        <f t="shared" si="2"/>
        <v>4</v>
      </c>
      <c r="E30" s="23" t="s">
        <v>60</v>
      </c>
      <c r="F30" s="23"/>
      <c r="G30" s="23"/>
      <c r="H30" s="24" t="s">
        <v>48</v>
      </c>
      <c r="I30" s="25">
        <v>1000</v>
      </c>
      <c r="J30" s="26">
        <f t="shared" si="3"/>
        <v>0</v>
      </c>
      <c r="K30" s="1">
        <f t="shared" si="4"/>
        <v>1000</v>
      </c>
      <c r="L30" s="27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">
        <f t="shared" si="5"/>
        <v>0</v>
      </c>
      <c r="AE30" s="1">
        <f t="shared" si="6"/>
        <v>1000</v>
      </c>
      <c r="AF30" s="1">
        <f t="shared" si="7"/>
        <v>0</v>
      </c>
      <c r="AG30" s="2"/>
      <c r="AH30" s="2"/>
      <c r="AI30" s="2"/>
      <c r="AJ30" s="2"/>
    </row>
    <row r="31" spans="1:36" ht="15.75" customHeight="1" x14ac:dyDescent="0.25">
      <c r="A31" s="21" t="s">
        <v>79</v>
      </c>
      <c r="B31" s="21" t="s">
        <v>50</v>
      </c>
      <c r="C31" s="22" t="str">
        <f t="shared" si="1"/>
        <v>A</v>
      </c>
      <c r="D31" s="22" t="str">
        <f t="shared" si="2"/>
        <v>4</v>
      </c>
      <c r="E31" s="23" t="s">
        <v>60</v>
      </c>
      <c r="F31" s="23"/>
      <c r="G31" s="23"/>
      <c r="H31" s="24" t="s">
        <v>48</v>
      </c>
      <c r="I31" s="25">
        <v>1000</v>
      </c>
      <c r="J31" s="26">
        <f t="shared" si="3"/>
        <v>0</v>
      </c>
      <c r="K31" s="1">
        <f t="shared" si="4"/>
        <v>1000</v>
      </c>
      <c r="L31" s="27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1">
        <f t="shared" si="5"/>
        <v>0</v>
      </c>
      <c r="AE31" s="1">
        <f t="shared" si="6"/>
        <v>1000</v>
      </c>
      <c r="AF31" s="1">
        <f t="shared" si="7"/>
        <v>0</v>
      </c>
      <c r="AG31" s="2"/>
      <c r="AH31" s="2"/>
      <c r="AI31" s="2"/>
      <c r="AJ31" s="2"/>
    </row>
    <row r="32" spans="1:36" ht="15.75" customHeight="1" x14ac:dyDescent="0.25">
      <c r="A32" s="21" t="s">
        <v>80</v>
      </c>
      <c r="B32" s="21" t="s">
        <v>54</v>
      </c>
      <c r="C32" s="22" t="str">
        <f t="shared" si="1"/>
        <v>A</v>
      </c>
      <c r="D32" s="22" t="str">
        <f t="shared" si="2"/>
        <v>1</v>
      </c>
      <c r="E32" s="23" t="s">
        <v>60</v>
      </c>
      <c r="F32" s="23"/>
      <c r="G32" s="23"/>
      <c r="H32" s="24" t="s">
        <v>48</v>
      </c>
      <c r="I32" s="25">
        <v>3000</v>
      </c>
      <c r="J32" s="26">
        <f t="shared" si="3"/>
        <v>0</v>
      </c>
      <c r="K32" s="1">
        <f t="shared" si="4"/>
        <v>3000</v>
      </c>
      <c r="L32" s="27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">
        <f t="shared" si="5"/>
        <v>0</v>
      </c>
      <c r="AE32" s="1">
        <f t="shared" si="6"/>
        <v>3000</v>
      </c>
      <c r="AF32" s="1">
        <f t="shared" si="7"/>
        <v>0</v>
      </c>
      <c r="AG32" s="2"/>
      <c r="AH32" s="2"/>
      <c r="AI32" s="2"/>
      <c r="AJ32" s="2"/>
    </row>
    <row r="33" spans="1:36" ht="15.75" customHeight="1" x14ac:dyDescent="0.25">
      <c r="A33" s="21" t="s">
        <v>81</v>
      </c>
      <c r="B33" s="21" t="s">
        <v>46</v>
      </c>
      <c r="C33" s="22" t="str">
        <f t="shared" si="1"/>
        <v>A</v>
      </c>
      <c r="D33" s="22" t="str">
        <f t="shared" si="2"/>
        <v>4</v>
      </c>
      <c r="E33" s="23" t="s">
        <v>60</v>
      </c>
      <c r="F33" s="23"/>
      <c r="G33" s="23"/>
      <c r="H33" s="24" t="s">
        <v>48</v>
      </c>
      <c r="I33" s="25">
        <v>3000</v>
      </c>
      <c r="J33" s="26">
        <f t="shared" si="3"/>
        <v>0</v>
      </c>
      <c r="K33" s="1">
        <f t="shared" si="4"/>
        <v>3000</v>
      </c>
      <c r="L33" s="27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1">
        <f t="shared" si="5"/>
        <v>0</v>
      </c>
      <c r="AE33" s="1">
        <f t="shared" si="6"/>
        <v>3000</v>
      </c>
      <c r="AF33" s="1">
        <f t="shared" si="7"/>
        <v>0</v>
      </c>
      <c r="AG33" s="2"/>
      <c r="AH33" s="2"/>
      <c r="AI33" s="2"/>
      <c r="AJ33" s="2"/>
    </row>
    <row r="34" spans="1:36" ht="15.75" customHeight="1" x14ac:dyDescent="0.25">
      <c r="A34" s="21" t="s">
        <v>82</v>
      </c>
      <c r="B34" s="21" t="s">
        <v>50</v>
      </c>
      <c r="C34" s="22" t="str">
        <f t="shared" si="1"/>
        <v>A</v>
      </c>
      <c r="D34" s="22" t="str">
        <f t="shared" si="2"/>
        <v>4</v>
      </c>
      <c r="E34" s="23" t="s">
        <v>60</v>
      </c>
      <c r="F34" s="23"/>
      <c r="G34" s="23"/>
      <c r="H34" s="24" t="s">
        <v>48</v>
      </c>
      <c r="I34" s="25">
        <v>2100</v>
      </c>
      <c r="J34" s="26">
        <f t="shared" si="3"/>
        <v>0</v>
      </c>
      <c r="K34" s="1">
        <f t="shared" si="4"/>
        <v>2100</v>
      </c>
      <c r="L34" s="27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1">
        <f t="shared" si="5"/>
        <v>0</v>
      </c>
      <c r="AE34" s="1">
        <f t="shared" si="6"/>
        <v>2100</v>
      </c>
      <c r="AF34" s="1">
        <f t="shared" si="7"/>
        <v>0</v>
      </c>
      <c r="AG34" s="2"/>
      <c r="AH34" s="2"/>
      <c r="AI34" s="2"/>
      <c r="AJ34" s="2"/>
    </row>
    <row r="35" spans="1:36" ht="15.75" customHeight="1" x14ac:dyDescent="0.25">
      <c r="A35" s="21" t="s">
        <v>83</v>
      </c>
      <c r="B35" s="21" t="s">
        <v>54</v>
      </c>
      <c r="C35" s="22" t="str">
        <f t="shared" si="1"/>
        <v>A</v>
      </c>
      <c r="D35" s="22" t="str">
        <f t="shared" si="2"/>
        <v>1</v>
      </c>
      <c r="E35" s="23" t="s">
        <v>60</v>
      </c>
      <c r="F35" s="23"/>
      <c r="G35" s="23"/>
      <c r="H35" s="24" t="s">
        <v>48</v>
      </c>
      <c r="I35" s="25">
        <v>1500</v>
      </c>
      <c r="J35" s="26">
        <f t="shared" si="3"/>
        <v>0</v>
      </c>
      <c r="K35" s="1">
        <f t="shared" si="4"/>
        <v>1500</v>
      </c>
      <c r="L35" s="27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1">
        <f t="shared" si="5"/>
        <v>0</v>
      </c>
      <c r="AE35" s="1">
        <f t="shared" si="6"/>
        <v>1500</v>
      </c>
      <c r="AF35" s="1">
        <f t="shared" si="7"/>
        <v>0</v>
      </c>
      <c r="AG35" s="2"/>
      <c r="AH35" s="2"/>
      <c r="AI35" s="2"/>
      <c r="AJ35" s="2"/>
    </row>
    <row r="36" spans="1:36" ht="15.75" customHeight="1" x14ac:dyDescent="0.25">
      <c r="A36" s="21" t="s">
        <v>84</v>
      </c>
      <c r="B36" s="21" t="s">
        <v>85</v>
      </c>
      <c r="C36" s="22" t="str">
        <f t="shared" si="1"/>
        <v>A</v>
      </c>
      <c r="D36" s="22" t="str">
        <f t="shared" si="2"/>
        <v>4</v>
      </c>
      <c r="E36" s="23" t="s">
        <v>60</v>
      </c>
      <c r="F36" s="23"/>
      <c r="G36" s="23"/>
      <c r="H36" s="24" t="s">
        <v>48</v>
      </c>
      <c r="I36" s="25">
        <v>3700</v>
      </c>
      <c r="J36" s="26">
        <f t="shared" si="3"/>
        <v>0</v>
      </c>
      <c r="K36" s="1">
        <f t="shared" si="4"/>
        <v>3700</v>
      </c>
      <c r="L36" s="27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1">
        <f t="shared" si="5"/>
        <v>0</v>
      </c>
      <c r="AE36" s="1">
        <f t="shared" si="6"/>
        <v>3700</v>
      </c>
      <c r="AF36" s="1">
        <f t="shared" si="7"/>
        <v>0</v>
      </c>
      <c r="AG36" s="2"/>
      <c r="AH36" s="2"/>
      <c r="AI36" s="2"/>
      <c r="AJ36" s="2"/>
    </row>
    <row r="37" spans="1:36" ht="15.75" customHeight="1" x14ac:dyDescent="0.25">
      <c r="A37" s="21" t="s">
        <v>86</v>
      </c>
      <c r="B37" s="21" t="s">
        <v>46</v>
      </c>
      <c r="C37" s="22" t="str">
        <f t="shared" si="1"/>
        <v>A</v>
      </c>
      <c r="D37" s="22" t="str">
        <f t="shared" si="2"/>
        <v>4</v>
      </c>
      <c r="E37" s="23" t="s">
        <v>60</v>
      </c>
      <c r="F37" s="23"/>
      <c r="G37" s="23"/>
      <c r="H37" s="24" t="s">
        <v>48</v>
      </c>
      <c r="I37" s="25">
        <v>8500</v>
      </c>
      <c r="J37" s="26">
        <f t="shared" si="3"/>
        <v>0</v>
      </c>
      <c r="K37" s="1">
        <f t="shared" si="4"/>
        <v>8500</v>
      </c>
      <c r="L37" s="27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1">
        <f t="shared" si="5"/>
        <v>0</v>
      </c>
      <c r="AE37" s="1">
        <f t="shared" si="6"/>
        <v>8500</v>
      </c>
      <c r="AF37" s="1">
        <f t="shared" si="7"/>
        <v>0</v>
      </c>
      <c r="AG37" s="2"/>
      <c r="AH37" s="2"/>
      <c r="AI37" s="2"/>
      <c r="AJ37" s="2"/>
    </row>
    <row r="38" spans="1:36" ht="15.75" customHeight="1" x14ac:dyDescent="0.25">
      <c r="A38" s="21" t="s">
        <v>87</v>
      </c>
      <c r="B38" s="21" t="s">
        <v>52</v>
      </c>
      <c r="C38" s="22" t="str">
        <f t="shared" si="1"/>
        <v>A</v>
      </c>
      <c r="D38" s="22" t="str">
        <f t="shared" si="2"/>
        <v>4</v>
      </c>
      <c r="E38" s="23" t="s">
        <v>60</v>
      </c>
      <c r="F38" s="23"/>
      <c r="G38" s="23"/>
      <c r="H38" s="24" t="s">
        <v>48</v>
      </c>
      <c r="I38" s="25">
        <v>24700</v>
      </c>
      <c r="J38" s="26">
        <f t="shared" si="3"/>
        <v>0</v>
      </c>
      <c r="K38" s="1">
        <f t="shared" si="4"/>
        <v>24700</v>
      </c>
      <c r="L38" s="27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1">
        <f t="shared" si="5"/>
        <v>0</v>
      </c>
      <c r="AE38" s="1">
        <f t="shared" si="6"/>
        <v>24700</v>
      </c>
      <c r="AF38" s="1">
        <f t="shared" si="7"/>
        <v>0</v>
      </c>
      <c r="AG38" s="2"/>
      <c r="AH38" s="2"/>
      <c r="AI38" s="2"/>
      <c r="AJ38" s="2"/>
    </row>
    <row r="39" spans="1:36" ht="15.75" customHeight="1" x14ac:dyDescent="0.25">
      <c r="A39" s="21" t="s">
        <v>88</v>
      </c>
      <c r="B39" s="21" t="s">
        <v>54</v>
      </c>
      <c r="C39" s="22" t="str">
        <f t="shared" si="1"/>
        <v>A</v>
      </c>
      <c r="D39" s="22" t="str">
        <f t="shared" si="2"/>
        <v>1</v>
      </c>
      <c r="E39" s="23" t="s">
        <v>60</v>
      </c>
      <c r="F39" s="23"/>
      <c r="G39" s="23"/>
      <c r="H39" s="24" t="s">
        <v>48</v>
      </c>
      <c r="I39" s="25">
        <v>1100</v>
      </c>
      <c r="J39" s="26">
        <f t="shared" si="3"/>
        <v>0</v>
      </c>
      <c r="K39" s="1">
        <f t="shared" si="4"/>
        <v>1100</v>
      </c>
      <c r="L39" s="27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1">
        <f t="shared" si="5"/>
        <v>0</v>
      </c>
      <c r="AE39" s="1">
        <f t="shared" si="6"/>
        <v>1100</v>
      </c>
      <c r="AF39" s="1">
        <f t="shared" si="7"/>
        <v>0</v>
      </c>
      <c r="AG39" s="2"/>
      <c r="AH39" s="2"/>
      <c r="AI39" s="2"/>
      <c r="AJ39" s="2"/>
    </row>
    <row r="40" spans="1:36" ht="15.75" customHeight="1" x14ac:dyDescent="0.25">
      <c r="A40" s="21" t="s">
        <v>89</v>
      </c>
      <c r="B40" s="21" t="s">
        <v>46</v>
      </c>
      <c r="C40" s="22" t="str">
        <f t="shared" si="1"/>
        <v>A</v>
      </c>
      <c r="D40" s="22" t="str">
        <f t="shared" si="2"/>
        <v>4</v>
      </c>
      <c r="E40" s="23" t="s">
        <v>60</v>
      </c>
      <c r="F40" s="23"/>
      <c r="G40" s="23"/>
      <c r="H40" s="24" t="s">
        <v>48</v>
      </c>
      <c r="I40" s="25">
        <v>300</v>
      </c>
      <c r="J40" s="26">
        <f t="shared" si="3"/>
        <v>0</v>
      </c>
      <c r="K40" s="1">
        <f t="shared" si="4"/>
        <v>300</v>
      </c>
      <c r="L40" s="27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1">
        <f t="shared" si="5"/>
        <v>0</v>
      </c>
      <c r="AE40" s="1">
        <f t="shared" si="6"/>
        <v>300</v>
      </c>
      <c r="AF40" s="1">
        <f t="shared" si="7"/>
        <v>0</v>
      </c>
      <c r="AG40" s="2"/>
      <c r="AH40" s="2"/>
      <c r="AI40" s="2"/>
      <c r="AJ40" s="2"/>
    </row>
    <row r="41" spans="1:36" ht="15.75" customHeight="1" x14ac:dyDescent="0.25">
      <c r="A41" s="21" t="s">
        <v>90</v>
      </c>
      <c r="B41" s="21" t="s">
        <v>50</v>
      </c>
      <c r="C41" s="22" t="str">
        <f t="shared" si="1"/>
        <v>A</v>
      </c>
      <c r="D41" s="22" t="str">
        <f t="shared" si="2"/>
        <v>4</v>
      </c>
      <c r="E41" s="23" t="s">
        <v>60</v>
      </c>
      <c r="F41" s="23"/>
      <c r="G41" s="23"/>
      <c r="H41" s="24" t="s">
        <v>48</v>
      </c>
      <c r="I41" s="25">
        <v>200</v>
      </c>
      <c r="J41" s="26">
        <f t="shared" si="3"/>
        <v>0</v>
      </c>
      <c r="K41" s="1">
        <f t="shared" si="4"/>
        <v>200</v>
      </c>
      <c r="L41" s="27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1">
        <f t="shared" si="5"/>
        <v>0</v>
      </c>
      <c r="AE41" s="1">
        <f t="shared" si="6"/>
        <v>200</v>
      </c>
      <c r="AF41" s="1">
        <f t="shared" si="7"/>
        <v>0</v>
      </c>
      <c r="AG41" s="2"/>
      <c r="AH41" s="2"/>
      <c r="AI41" s="2"/>
      <c r="AJ41" s="2"/>
    </row>
    <row r="42" spans="1:36" ht="15.75" customHeight="1" x14ac:dyDescent="0.25">
      <c r="A42" s="21" t="s">
        <v>91</v>
      </c>
      <c r="B42" s="21" t="s">
        <v>54</v>
      </c>
      <c r="C42" s="22" t="str">
        <f t="shared" si="1"/>
        <v>A</v>
      </c>
      <c r="D42" s="22" t="str">
        <f t="shared" si="2"/>
        <v>1</v>
      </c>
      <c r="E42" s="23" t="s">
        <v>60</v>
      </c>
      <c r="F42" s="23"/>
      <c r="G42" s="23"/>
      <c r="H42" s="24" t="s">
        <v>48</v>
      </c>
      <c r="I42" s="25">
        <v>2000</v>
      </c>
      <c r="J42" s="26">
        <f t="shared" si="3"/>
        <v>0</v>
      </c>
      <c r="K42" s="1">
        <f t="shared" si="4"/>
        <v>2000</v>
      </c>
      <c r="L42" s="27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1">
        <f t="shared" si="5"/>
        <v>0</v>
      </c>
      <c r="AE42" s="1">
        <f t="shared" si="6"/>
        <v>2000</v>
      </c>
      <c r="AF42" s="1">
        <f t="shared" si="7"/>
        <v>0</v>
      </c>
      <c r="AG42" s="2"/>
      <c r="AH42" s="2"/>
      <c r="AI42" s="2"/>
      <c r="AJ42" s="2"/>
    </row>
    <row r="43" spans="1:36" ht="15.75" customHeight="1" x14ac:dyDescent="0.25">
      <c r="A43" s="21" t="s">
        <v>92</v>
      </c>
      <c r="B43" s="21" t="s">
        <v>46</v>
      </c>
      <c r="C43" s="22" t="str">
        <f t="shared" si="1"/>
        <v>A</v>
      </c>
      <c r="D43" s="22" t="str">
        <f t="shared" si="2"/>
        <v>4</v>
      </c>
      <c r="E43" s="23" t="s">
        <v>60</v>
      </c>
      <c r="F43" s="23"/>
      <c r="G43" s="23"/>
      <c r="H43" s="24" t="s">
        <v>48</v>
      </c>
      <c r="I43" s="25">
        <v>2000</v>
      </c>
      <c r="J43" s="26">
        <f t="shared" si="3"/>
        <v>0</v>
      </c>
      <c r="K43" s="1">
        <f t="shared" si="4"/>
        <v>2000</v>
      </c>
      <c r="L43" s="27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1">
        <f t="shared" si="5"/>
        <v>0</v>
      </c>
      <c r="AE43" s="1">
        <f t="shared" si="6"/>
        <v>2000</v>
      </c>
      <c r="AF43" s="1">
        <f t="shared" si="7"/>
        <v>0</v>
      </c>
      <c r="AG43" s="2"/>
      <c r="AH43" s="2"/>
      <c r="AI43" s="2"/>
      <c r="AJ43" s="2"/>
    </row>
    <row r="44" spans="1:36" ht="15.75" customHeight="1" x14ac:dyDescent="0.25">
      <c r="A44" s="21" t="s">
        <v>93</v>
      </c>
      <c r="B44" s="21" t="s">
        <v>50</v>
      </c>
      <c r="C44" s="22" t="str">
        <f t="shared" si="1"/>
        <v>A</v>
      </c>
      <c r="D44" s="22" t="str">
        <f t="shared" si="2"/>
        <v>4</v>
      </c>
      <c r="E44" s="23" t="s">
        <v>60</v>
      </c>
      <c r="F44" s="23"/>
      <c r="G44" s="23"/>
      <c r="H44" s="24" t="s">
        <v>48</v>
      </c>
      <c r="I44" s="25">
        <v>110</v>
      </c>
      <c r="J44" s="26">
        <f t="shared" si="3"/>
        <v>0</v>
      </c>
      <c r="K44" s="1">
        <f t="shared" si="4"/>
        <v>110</v>
      </c>
      <c r="L44" s="27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1">
        <f t="shared" si="5"/>
        <v>0</v>
      </c>
      <c r="AE44" s="1">
        <f t="shared" si="6"/>
        <v>110</v>
      </c>
      <c r="AF44" s="1">
        <f t="shared" si="7"/>
        <v>0</v>
      </c>
      <c r="AG44" s="2"/>
      <c r="AH44" s="2"/>
      <c r="AI44" s="2"/>
      <c r="AJ44" s="2"/>
    </row>
    <row r="45" spans="1:36" ht="15.75" customHeight="1" x14ac:dyDescent="0.25">
      <c r="A45" s="21" t="s">
        <v>94</v>
      </c>
      <c r="B45" s="21" t="s">
        <v>54</v>
      </c>
      <c r="C45" s="22" t="str">
        <f t="shared" si="1"/>
        <v>A</v>
      </c>
      <c r="D45" s="22" t="str">
        <f t="shared" si="2"/>
        <v>1</v>
      </c>
      <c r="E45" s="23" t="s">
        <v>95</v>
      </c>
      <c r="F45" s="23"/>
      <c r="G45" s="23"/>
      <c r="H45" s="24" t="s">
        <v>48</v>
      </c>
      <c r="I45" s="25">
        <v>136306</v>
      </c>
      <c r="J45" s="26">
        <f t="shared" si="3"/>
        <v>0</v>
      </c>
      <c r="K45" s="1">
        <f t="shared" si="4"/>
        <v>136306</v>
      </c>
      <c r="L45" s="27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1">
        <f t="shared" si="5"/>
        <v>0</v>
      </c>
      <c r="AE45" s="1">
        <f t="shared" si="6"/>
        <v>136306</v>
      </c>
      <c r="AF45" s="1">
        <f t="shared" si="7"/>
        <v>0</v>
      </c>
      <c r="AG45" s="2"/>
      <c r="AH45" s="2"/>
      <c r="AI45" s="2"/>
      <c r="AJ45" s="2"/>
    </row>
    <row r="46" spans="1:36" ht="15.75" customHeight="1" x14ac:dyDescent="0.25">
      <c r="A46" s="21" t="s">
        <v>96</v>
      </c>
      <c r="B46" s="21" t="s">
        <v>63</v>
      </c>
      <c r="C46" s="22" t="str">
        <f t="shared" si="1"/>
        <v>A</v>
      </c>
      <c r="D46" s="22" t="str">
        <f t="shared" si="2"/>
        <v>2</v>
      </c>
      <c r="E46" s="23" t="s">
        <v>95</v>
      </c>
      <c r="F46" s="23"/>
      <c r="G46" s="23"/>
      <c r="H46" s="24" t="s">
        <v>48</v>
      </c>
      <c r="I46" s="25">
        <v>15000</v>
      </c>
      <c r="J46" s="26">
        <f t="shared" si="3"/>
        <v>0</v>
      </c>
      <c r="K46" s="1">
        <f t="shared" si="4"/>
        <v>15000</v>
      </c>
      <c r="L46" s="27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1">
        <f t="shared" si="5"/>
        <v>0</v>
      </c>
      <c r="AE46" s="1">
        <f t="shared" si="6"/>
        <v>15000</v>
      </c>
      <c r="AF46" s="1">
        <f t="shared" si="7"/>
        <v>0</v>
      </c>
      <c r="AG46" s="2"/>
      <c r="AH46" s="2"/>
      <c r="AI46" s="2"/>
      <c r="AJ46" s="2"/>
    </row>
    <row r="47" spans="1:36" ht="15.75" customHeight="1" x14ac:dyDescent="0.25">
      <c r="A47" s="21" t="s">
        <v>97</v>
      </c>
      <c r="B47" s="21" t="s">
        <v>98</v>
      </c>
      <c r="C47" s="22" t="str">
        <f t="shared" si="1"/>
        <v>A</v>
      </c>
      <c r="D47" s="22" t="str">
        <f t="shared" si="2"/>
        <v>4</v>
      </c>
      <c r="E47" s="23" t="s">
        <v>95</v>
      </c>
      <c r="F47" s="23"/>
      <c r="G47" s="23"/>
      <c r="H47" s="24" t="s">
        <v>48</v>
      </c>
      <c r="I47" s="25">
        <v>65000</v>
      </c>
      <c r="J47" s="26">
        <f t="shared" si="3"/>
        <v>0</v>
      </c>
      <c r="K47" s="1">
        <f t="shared" si="4"/>
        <v>65000</v>
      </c>
      <c r="L47" s="27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1">
        <f t="shared" si="5"/>
        <v>0</v>
      </c>
      <c r="AE47" s="1">
        <f t="shared" si="6"/>
        <v>65000</v>
      </c>
      <c r="AF47" s="1">
        <f t="shared" si="7"/>
        <v>0</v>
      </c>
      <c r="AG47" s="2"/>
      <c r="AH47" s="2"/>
      <c r="AI47" s="2"/>
      <c r="AJ47" s="2"/>
    </row>
    <row r="48" spans="1:36" ht="15.75" customHeight="1" x14ac:dyDescent="0.25">
      <c r="A48" s="21" t="s">
        <v>99</v>
      </c>
      <c r="B48" s="21" t="s">
        <v>100</v>
      </c>
      <c r="C48" s="22" t="str">
        <f t="shared" si="1"/>
        <v>A</v>
      </c>
      <c r="D48" s="22" t="str">
        <f t="shared" si="2"/>
        <v>4</v>
      </c>
      <c r="E48" s="23" t="s">
        <v>95</v>
      </c>
      <c r="F48" s="23"/>
      <c r="G48" s="23"/>
      <c r="H48" s="24" t="s">
        <v>48</v>
      </c>
      <c r="I48" s="25">
        <v>110000</v>
      </c>
      <c r="J48" s="26">
        <f t="shared" si="3"/>
        <v>0</v>
      </c>
      <c r="K48" s="1">
        <f t="shared" si="4"/>
        <v>110000</v>
      </c>
      <c r="L48" s="27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1">
        <f t="shared" si="5"/>
        <v>0</v>
      </c>
      <c r="AE48" s="1">
        <f t="shared" si="6"/>
        <v>110000</v>
      </c>
      <c r="AF48" s="1">
        <f t="shared" si="7"/>
        <v>0</v>
      </c>
      <c r="AG48" s="2"/>
      <c r="AH48" s="2"/>
      <c r="AI48" s="2"/>
      <c r="AJ48" s="2"/>
    </row>
    <row r="49" spans="1:36" ht="15.75" customHeight="1" x14ac:dyDescent="0.25">
      <c r="A49" s="21" t="s">
        <v>101</v>
      </c>
      <c r="B49" s="21" t="s">
        <v>102</v>
      </c>
      <c r="C49" s="22" t="str">
        <f t="shared" si="1"/>
        <v>A</v>
      </c>
      <c r="D49" s="22" t="str">
        <f t="shared" si="2"/>
        <v>4</v>
      </c>
      <c r="E49" s="23" t="s">
        <v>95</v>
      </c>
      <c r="F49" s="23"/>
      <c r="G49" s="23"/>
      <c r="H49" s="24" t="s">
        <v>48</v>
      </c>
      <c r="I49" s="25">
        <v>65000</v>
      </c>
      <c r="J49" s="26">
        <f t="shared" si="3"/>
        <v>0</v>
      </c>
      <c r="K49" s="1">
        <f t="shared" si="4"/>
        <v>65000</v>
      </c>
      <c r="L49" s="27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1">
        <f t="shared" si="5"/>
        <v>0</v>
      </c>
      <c r="AE49" s="1">
        <f t="shared" si="6"/>
        <v>65000</v>
      </c>
      <c r="AF49" s="1">
        <f t="shared" si="7"/>
        <v>0</v>
      </c>
      <c r="AG49" s="2"/>
      <c r="AH49" s="2"/>
      <c r="AI49" s="2"/>
      <c r="AJ49" s="2"/>
    </row>
    <row r="50" spans="1:36" ht="15.75" customHeight="1" x14ac:dyDescent="0.25">
      <c r="A50" s="21" t="s">
        <v>103</v>
      </c>
      <c r="B50" s="21" t="s">
        <v>104</v>
      </c>
      <c r="C50" s="22" t="str">
        <f t="shared" si="1"/>
        <v>A</v>
      </c>
      <c r="D50" s="22" t="str">
        <f t="shared" si="2"/>
        <v>4</v>
      </c>
      <c r="E50" s="23" t="s">
        <v>95</v>
      </c>
      <c r="F50" s="23"/>
      <c r="G50" s="23"/>
      <c r="H50" s="24" t="s">
        <v>48</v>
      </c>
      <c r="I50" s="25">
        <v>30000</v>
      </c>
      <c r="J50" s="26">
        <f t="shared" si="3"/>
        <v>0</v>
      </c>
      <c r="K50" s="1">
        <f t="shared" si="4"/>
        <v>30000</v>
      </c>
      <c r="L50" s="27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1">
        <f t="shared" si="5"/>
        <v>0</v>
      </c>
      <c r="AE50" s="1">
        <f t="shared" si="6"/>
        <v>30000</v>
      </c>
      <c r="AF50" s="1">
        <f t="shared" si="7"/>
        <v>0</v>
      </c>
      <c r="AG50" s="2"/>
      <c r="AH50" s="2"/>
      <c r="AI50" s="2"/>
      <c r="AJ50" s="2"/>
    </row>
    <row r="51" spans="1:36" ht="15.75" customHeight="1" x14ac:dyDescent="0.25">
      <c r="A51" s="21" t="s">
        <v>105</v>
      </c>
      <c r="B51" s="21" t="s">
        <v>52</v>
      </c>
      <c r="C51" s="22" t="str">
        <f t="shared" si="1"/>
        <v>A</v>
      </c>
      <c r="D51" s="22" t="str">
        <f t="shared" si="2"/>
        <v>4</v>
      </c>
      <c r="E51" s="23" t="s">
        <v>95</v>
      </c>
      <c r="F51" s="23"/>
      <c r="G51" s="23"/>
      <c r="H51" s="24" t="s">
        <v>48</v>
      </c>
      <c r="I51" s="25">
        <v>23000</v>
      </c>
      <c r="J51" s="26">
        <f t="shared" si="3"/>
        <v>0</v>
      </c>
      <c r="K51" s="1">
        <f t="shared" si="4"/>
        <v>23000</v>
      </c>
      <c r="L51" s="27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1">
        <f t="shared" si="5"/>
        <v>0</v>
      </c>
      <c r="AE51" s="1">
        <f t="shared" si="6"/>
        <v>23000</v>
      </c>
      <c r="AF51" s="1">
        <f t="shared" si="7"/>
        <v>0</v>
      </c>
      <c r="AG51" s="2"/>
      <c r="AH51" s="2"/>
      <c r="AI51" s="2"/>
      <c r="AJ51" s="2"/>
    </row>
    <row r="52" spans="1:36" ht="15.75" customHeight="1" x14ac:dyDescent="0.25">
      <c r="A52" s="21" t="s">
        <v>106</v>
      </c>
      <c r="B52" s="21" t="s">
        <v>54</v>
      </c>
      <c r="C52" s="22" t="str">
        <f t="shared" si="1"/>
        <v>A</v>
      </c>
      <c r="D52" s="22" t="str">
        <f t="shared" si="2"/>
        <v>1</v>
      </c>
      <c r="E52" s="23" t="s">
        <v>95</v>
      </c>
      <c r="F52" s="23"/>
      <c r="G52" s="23"/>
      <c r="H52" s="24" t="s">
        <v>48</v>
      </c>
      <c r="I52" s="25">
        <v>165858</v>
      </c>
      <c r="J52" s="26">
        <f t="shared" si="3"/>
        <v>0</v>
      </c>
      <c r="K52" s="1">
        <f t="shared" si="4"/>
        <v>165858</v>
      </c>
      <c r="L52" s="27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1">
        <f t="shared" si="5"/>
        <v>0</v>
      </c>
      <c r="AE52" s="1">
        <f t="shared" si="6"/>
        <v>165858</v>
      </c>
      <c r="AF52" s="1">
        <f t="shared" si="7"/>
        <v>0</v>
      </c>
      <c r="AG52" s="2"/>
      <c r="AH52" s="2"/>
      <c r="AI52" s="2"/>
      <c r="AJ52" s="2"/>
    </row>
    <row r="53" spans="1:36" ht="15.75" customHeight="1" x14ac:dyDescent="0.25">
      <c r="A53" s="21" t="s">
        <v>107</v>
      </c>
      <c r="B53" s="21" t="s">
        <v>63</v>
      </c>
      <c r="C53" s="22" t="str">
        <f t="shared" si="1"/>
        <v>A</v>
      </c>
      <c r="D53" s="22" t="str">
        <f t="shared" si="2"/>
        <v>2</v>
      </c>
      <c r="E53" s="23" t="s">
        <v>95</v>
      </c>
      <c r="F53" s="23"/>
      <c r="G53" s="23"/>
      <c r="H53" s="24" t="s">
        <v>48</v>
      </c>
      <c r="I53" s="25">
        <v>4000</v>
      </c>
      <c r="J53" s="26">
        <f t="shared" si="3"/>
        <v>0</v>
      </c>
      <c r="K53" s="1">
        <f t="shared" si="4"/>
        <v>4000</v>
      </c>
      <c r="L53" s="27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1">
        <f t="shared" si="5"/>
        <v>0</v>
      </c>
      <c r="AE53" s="1">
        <f t="shared" si="6"/>
        <v>4000</v>
      </c>
      <c r="AF53" s="1">
        <f t="shared" si="7"/>
        <v>0</v>
      </c>
      <c r="AG53" s="2"/>
      <c r="AH53" s="2"/>
      <c r="AI53" s="2"/>
      <c r="AJ53" s="2"/>
    </row>
    <row r="54" spans="1:36" ht="15.75" customHeight="1" x14ac:dyDescent="0.25">
      <c r="A54" s="21" t="s">
        <v>108</v>
      </c>
      <c r="B54" s="21" t="s">
        <v>46</v>
      </c>
      <c r="C54" s="22" t="str">
        <f t="shared" si="1"/>
        <v>A</v>
      </c>
      <c r="D54" s="22" t="str">
        <f t="shared" si="2"/>
        <v>4</v>
      </c>
      <c r="E54" s="23" t="s">
        <v>95</v>
      </c>
      <c r="F54" s="23"/>
      <c r="G54" s="23"/>
      <c r="H54" s="24" t="s">
        <v>48</v>
      </c>
      <c r="I54" s="25">
        <v>60000</v>
      </c>
      <c r="J54" s="26">
        <f t="shared" si="3"/>
        <v>0</v>
      </c>
      <c r="K54" s="1">
        <f t="shared" si="4"/>
        <v>60000</v>
      </c>
      <c r="L54" s="27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1">
        <f t="shared" si="5"/>
        <v>0</v>
      </c>
      <c r="AE54" s="1">
        <f t="shared" si="6"/>
        <v>60000</v>
      </c>
      <c r="AF54" s="1">
        <f t="shared" si="7"/>
        <v>0</v>
      </c>
      <c r="AG54" s="2"/>
      <c r="AH54" s="2"/>
      <c r="AI54" s="2"/>
      <c r="AJ54" s="2"/>
    </row>
    <row r="55" spans="1:36" ht="15.75" customHeight="1" x14ac:dyDescent="0.25">
      <c r="A55" s="21" t="s">
        <v>109</v>
      </c>
      <c r="B55" s="21" t="s">
        <v>110</v>
      </c>
      <c r="C55" s="22" t="str">
        <f t="shared" si="1"/>
        <v>A</v>
      </c>
      <c r="D55" s="22" t="str">
        <f t="shared" si="2"/>
        <v>4</v>
      </c>
      <c r="E55" s="23" t="s">
        <v>95</v>
      </c>
      <c r="F55" s="23"/>
      <c r="G55" s="23"/>
      <c r="H55" s="24" t="s">
        <v>48</v>
      </c>
      <c r="I55" s="25">
        <v>4000</v>
      </c>
      <c r="J55" s="26">
        <f t="shared" si="3"/>
        <v>0</v>
      </c>
      <c r="K55" s="1">
        <f t="shared" si="4"/>
        <v>4000</v>
      </c>
      <c r="L55" s="27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1">
        <f t="shared" si="5"/>
        <v>0</v>
      </c>
      <c r="AE55" s="1">
        <f t="shared" si="6"/>
        <v>4000</v>
      </c>
      <c r="AF55" s="1">
        <f t="shared" si="7"/>
        <v>0</v>
      </c>
      <c r="AG55" s="2"/>
      <c r="AH55" s="2"/>
      <c r="AI55" s="2"/>
      <c r="AJ55" s="2"/>
    </row>
    <row r="56" spans="1:36" ht="15.75" customHeight="1" x14ac:dyDescent="0.25">
      <c r="A56" s="21" t="s">
        <v>111</v>
      </c>
      <c r="B56" s="21" t="s">
        <v>112</v>
      </c>
      <c r="C56" s="22" t="str">
        <f t="shared" si="1"/>
        <v>A</v>
      </c>
      <c r="D56" s="22" t="str">
        <f t="shared" si="2"/>
        <v>4</v>
      </c>
      <c r="E56" s="23" t="s">
        <v>95</v>
      </c>
      <c r="F56" s="23"/>
      <c r="G56" s="23"/>
      <c r="H56" s="24" t="s">
        <v>48</v>
      </c>
      <c r="I56" s="25">
        <v>4000</v>
      </c>
      <c r="J56" s="26">
        <f t="shared" si="3"/>
        <v>0</v>
      </c>
      <c r="K56" s="1">
        <f t="shared" si="4"/>
        <v>4000</v>
      </c>
      <c r="L56" s="27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1">
        <f t="shared" si="5"/>
        <v>0</v>
      </c>
      <c r="AE56" s="1">
        <f t="shared" si="6"/>
        <v>4000</v>
      </c>
      <c r="AF56" s="1">
        <f t="shared" si="7"/>
        <v>0</v>
      </c>
      <c r="AG56" s="2"/>
      <c r="AH56" s="2"/>
      <c r="AI56" s="2"/>
      <c r="AJ56" s="2"/>
    </row>
    <row r="57" spans="1:36" ht="15.75" customHeight="1" x14ac:dyDescent="0.25">
      <c r="A57" s="21" t="s">
        <v>113</v>
      </c>
      <c r="B57" s="21" t="s">
        <v>114</v>
      </c>
      <c r="C57" s="22" t="str">
        <f t="shared" si="1"/>
        <v>A</v>
      </c>
      <c r="D57" s="22" t="str">
        <f t="shared" si="2"/>
        <v>4</v>
      </c>
      <c r="E57" s="23" t="s">
        <v>95</v>
      </c>
      <c r="F57" s="23"/>
      <c r="G57" s="23"/>
      <c r="H57" s="24" t="s">
        <v>48</v>
      </c>
      <c r="I57" s="25">
        <v>2000</v>
      </c>
      <c r="J57" s="26">
        <f t="shared" si="3"/>
        <v>0</v>
      </c>
      <c r="K57" s="1">
        <f t="shared" si="4"/>
        <v>2000</v>
      </c>
      <c r="L57" s="27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1">
        <f t="shared" si="5"/>
        <v>0</v>
      </c>
      <c r="AE57" s="1">
        <f t="shared" si="6"/>
        <v>2000</v>
      </c>
      <c r="AF57" s="1">
        <f t="shared" si="7"/>
        <v>0</v>
      </c>
      <c r="AG57" s="2"/>
      <c r="AH57" s="2"/>
      <c r="AI57" s="2"/>
      <c r="AJ57" s="2"/>
    </row>
    <row r="58" spans="1:36" ht="15.75" customHeight="1" x14ac:dyDescent="0.25">
      <c r="A58" s="21" t="s">
        <v>115</v>
      </c>
      <c r="B58" s="21" t="s">
        <v>50</v>
      </c>
      <c r="C58" s="22" t="str">
        <f t="shared" si="1"/>
        <v>A</v>
      </c>
      <c r="D58" s="22" t="str">
        <f t="shared" si="2"/>
        <v>4</v>
      </c>
      <c r="E58" s="23" t="s">
        <v>95</v>
      </c>
      <c r="F58" s="23"/>
      <c r="G58" s="23"/>
      <c r="H58" s="24" t="s">
        <v>48</v>
      </c>
      <c r="I58" s="25">
        <v>21000</v>
      </c>
      <c r="J58" s="26">
        <f t="shared" si="3"/>
        <v>0</v>
      </c>
      <c r="K58" s="1">
        <f t="shared" si="4"/>
        <v>21000</v>
      </c>
      <c r="L58" s="27"/>
      <c r="M58" s="28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1">
        <f t="shared" si="5"/>
        <v>0</v>
      </c>
      <c r="AE58" s="1">
        <f t="shared" si="6"/>
        <v>21000</v>
      </c>
      <c r="AF58" s="1">
        <f t="shared" si="7"/>
        <v>0</v>
      </c>
      <c r="AG58" s="2"/>
      <c r="AH58" s="2"/>
      <c r="AI58" s="2"/>
      <c r="AJ58" s="2"/>
    </row>
    <row r="59" spans="1:36" ht="15.75" customHeight="1" x14ac:dyDescent="0.25">
      <c r="A59" s="21" t="s">
        <v>116</v>
      </c>
      <c r="B59" s="21" t="s">
        <v>46</v>
      </c>
      <c r="C59" s="22" t="str">
        <f t="shared" si="1"/>
        <v>A</v>
      </c>
      <c r="D59" s="22" t="str">
        <f t="shared" si="2"/>
        <v>4</v>
      </c>
      <c r="E59" s="23" t="s">
        <v>117</v>
      </c>
      <c r="F59" s="23"/>
      <c r="G59" s="23"/>
      <c r="H59" s="24" t="s">
        <v>48</v>
      </c>
      <c r="I59" s="25">
        <v>1000</v>
      </c>
      <c r="J59" s="26">
        <f t="shared" si="3"/>
        <v>0</v>
      </c>
      <c r="K59" s="1">
        <f t="shared" si="4"/>
        <v>1000</v>
      </c>
      <c r="L59" s="27"/>
      <c r="M59" s="28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1">
        <f t="shared" si="5"/>
        <v>0</v>
      </c>
      <c r="AE59" s="1">
        <f t="shared" si="6"/>
        <v>1000</v>
      </c>
      <c r="AF59" s="1">
        <f t="shared" si="7"/>
        <v>0</v>
      </c>
      <c r="AG59" s="2"/>
      <c r="AH59" s="2"/>
      <c r="AI59" s="2"/>
      <c r="AJ59" s="2"/>
    </row>
    <row r="60" spans="1:36" ht="15.75" customHeight="1" x14ac:dyDescent="0.25">
      <c r="A60" s="21" t="s">
        <v>118</v>
      </c>
      <c r="B60" s="21" t="s">
        <v>50</v>
      </c>
      <c r="C60" s="22" t="str">
        <f t="shared" si="1"/>
        <v>A</v>
      </c>
      <c r="D60" s="22" t="str">
        <f t="shared" si="2"/>
        <v>4</v>
      </c>
      <c r="E60" s="23" t="s">
        <v>117</v>
      </c>
      <c r="F60" s="23"/>
      <c r="G60" s="23"/>
      <c r="H60" s="24" t="s">
        <v>48</v>
      </c>
      <c r="I60" s="25">
        <v>10900</v>
      </c>
      <c r="J60" s="26">
        <f t="shared" si="3"/>
        <v>0</v>
      </c>
      <c r="K60" s="1">
        <f t="shared" si="4"/>
        <v>10900</v>
      </c>
      <c r="L60" s="27"/>
      <c r="M60" s="28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1">
        <f t="shared" si="5"/>
        <v>0</v>
      </c>
      <c r="AE60" s="1">
        <f t="shared" si="6"/>
        <v>10900</v>
      </c>
      <c r="AF60" s="1">
        <f t="shared" si="7"/>
        <v>0</v>
      </c>
      <c r="AG60" s="2"/>
      <c r="AH60" s="2"/>
      <c r="AI60" s="2"/>
      <c r="AJ60" s="2"/>
    </row>
    <row r="61" spans="1:36" ht="15.75" customHeight="1" x14ac:dyDescent="0.25">
      <c r="A61" s="21" t="s">
        <v>119</v>
      </c>
      <c r="B61" s="21" t="s">
        <v>52</v>
      </c>
      <c r="C61" s="22" t="str">
        <f t="shared" si="1"/>
        <v>A</v>
      </c>
      <c r="D61" s="22" t="str">
        <f t="shared" si="2"/>
        <v>4</v>
      </c>
      <c r="E61" s="23" t="s">
        <v>117</v>
      </c>
      <c r="F61" s="23"/>
      <c r="G61" s="23"/>
      <c r="H61" s="24" t="s">
        <v>48</v>
      </c>
      <c r="I61" s="25">
        <v>15000</v>
      </c>
      <c r="J61" s="26">
        <f t="shared" si="3"/>
        <v>0</v>
      </c>
      <c r="K61" s="1">
        <f t="shared" si="4"/>
        <v>15000</v>
      </c>
      <c r="L61" s="27"/>
      <c r="M61" s="28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1">
        <f t="shared" si="5"/>
        <v>0</v>
      </c>
      <c r="AE61" s="1">
        <f t="shared" si="6"/>
        <v>15000</v>
      </c>
      <c r="AF61" s="1">
        <f t="shared" si="7"/>
        <v>0</v>
      </c>
      <c r="AG61" s="2"/>
      <c r="AH61" s="2"/>
      <c r="AI61" s="2"/>
      <c r="AJ61" s="2"/>
    </row>
    <row r="62" spans="1:36" ht="15.75" customHeight="1" x14ac:dyDescent="0.25">
      <c r="A62" s="21" t="s">
        <v>120</v>
      </c>
      <c r="B62" s="21" t="s">
        <v>46</v>
      </c>
      <c r="C62" s="22" t="str">
        <f t="shared" si="1"/>
        <v>A</v>
      </c>
      <c r="D62" s="22" t="str">
        <f t="shared" si="2"/>
        <v>4</v>
      </c>
      <c r="E62" s="23" t="s">
        <v>117</v>
      </c>
      <c r="F62" s="23"/>
      <c r="G62" s="23"/>
      <c r="H62" s="24" t="s">
        <v>48</v>
      </c>
      <c r="I62" s="25">
        <v>2500</v>
      </c>
      <c r="J62" s="26">
        <f t="shared" si="3"/>
        <v>0</v>
      </c>
      <c r="K62" s="1">
        <f t="shared" si="4"/>
        <v>2500</v>
      </c>
      <c r="L62" s="27"/>
      <c r="M62" s="28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1">
        <f t="shared" si="5"/>
        <v>0</v>
      </c>
      <c r="AE62" s="1">
        <f t="shared" si="6"/>
        <v>2500</v>
      </c>
      <c r="AF62" s="1">
        <f t="shared" si="7"/>
        <v>0</v>
      </c>
      <c r="AG62" s="2"/>
      <c r="AH62" s="2"/>
      <c r="AI62" s="2"/>
      <c r="AJ62" s="2"/>
    </row>
    <row r="63" spans="1:36" ht="15.75" customHeight="1" x14ac:dyDescent="0.25">
      <c r="A63" s="21" t="s">
        <v>121</v>
      </c>
      <c r="B63" s="21" t="s">
        <v>52</v>
      </c>
      <c r="C63" s="22" t="str">
        <f t="shared" si="1"/>
        <v>A</v>
      </c>
      <c r="D63" s="22" t="str">
        <f t="shared" si="2"/>
        <v>4</v>
      </c>
      <c r="E63" s="23" t="s">
        <v>117</v>
      </c>
      <c r="F63" s="23"/>
      <c r="G63" s="23"/>
      <c r="H63" s="24" t="s">
        <v>48</v>
      </c>
      <c r="I63" s="25">
        <v>163000</v>
      </c>
      <c r="J63" s="26">
        <f t="shared" si="3"/>
        <v>0</v>
      </c>
      <c r="K63" s="1">
        <f t="shared" si="4"/>
        <v>163000</v>
      </c>
      <c r="L63" s="27"/>
      <c r="M63" s="28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1">
        <f t="shared" si="5"/>
        <v>0</v>
      </c>
      <c r="AE63" s="1">
        <f t="shared" si="6"/>
        <v>163000</v>
      </c>
      <c r="AF63" s="1">
        <f t="shared" si="7"/>
        <v>0</v>
      </c>
      <c r="AG63" s="2"/>
      <c r="AH63" s="2"/>
      <c r="AI63" s="2"/>
      <c r="AJ63" s="2"/>
    </row>
    <row r="64" spans="1:36" ht="15.75" customHeight="1" x14ac:dyDescent="0.25">
      <c r="A64" s="21" t="s">
        <v>122</v>
      </c>
      <c r="B64" s="21" t="s">
        <v>46</v>
      </c>
      <c r="C64" s="22" t="str">
        <f t="shared" si="1"/>
        <v>A</v>
      </c>
      <c r="D64" s="22" t="str">
        <f t="shared" si="2"/>
        <v>4</v>
      </c>
      <c r="E64" s="23" t="s">
        <v>117</v>
      </c>
      <c r="F64" s="23"/>
      <c r="G64" s="23"/>
      <c r="H64" s="24" t="s">
        <v>48</v>
      </c>
      <c r="I64" s="25">
        <v>20000</v>
      </c>
      <c r="J64" s="26">
        <f t="shared" si="3"/>
        <v>0</v>
      </c>
      <c r="K64" s="1">
        <f t="shared" si="4"/>
        <v>20000</v>
      </c>
      <c r="L64" s="27"/>
      <c r="M64" s="28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1">
        <f t="shared" si="5"/>
        <v>0</v>
      </c>
      <c r="AE64" s="1">
        <f t="shared" si="6"/>
        <v>20000</v>
      </c>
      <c r="AF64" s="1">
        <f t="shared" si="7"/>
        <v>0</v>
      </c>
      <c r="AG64" s="2"/>
      <c r="AH64" s="2"/>
      <c r="AI64" s="2"/>
      <c r="AJ64" s="2"/>
    </row>
    <row r="65" spans="1:36" ht="15.75" customHeight="1" x14ac:dyDescent="0.25">
      <c r="A65" s="21" t="s">
        <v>123</v>
      </c>
      <c r="B65" s="21" t="s">
        <v>46</v>
      </c>
      <c r="C65" s="22" t="str">
        <f t="shared" si="1"/>
        <v>A</v>
      </c>
      <c r="D65" s="22" t="str">
        <f t="shared" si="2"/>
        <v>4</v>
      </c>
      <c r="E65" s="23" t="s">
        <v>117</v>
      </c>
      <c r="F65" s="23"/>
      <c r="G65" s="23"/>
      <c r="H65" s="24" t="s">
        <v>48</v>
      </c>
      <c r="I65" s="25">
        <v>8000</v>
      </c>
      <c r="J65" s="26">
        <f t="shared" si="3"/>
        <v>0</v>
      </c>
      <c r="K65" s="1">
        <f t="shared" si="4"/>
        <v>8000</v>
      </c>
      <c r="L65" s="27"/>
      <c r="M65" s="28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1">
        <f t="shared" si="5"/>
        <v>0</v>
      </c>
      <c r="AE65" s="1">
        <f t="shared" si="6"/>
        <v>8000</v>
      </c>
      <c r="AF65" s="1">
        <f t="shared" si="7"/>
        <v>0</v>
      </c>
      <c r="AG65" s="2"/>
      <c r="AH65" s="2"/>
      <c r="AI65" s="2"/>
      <c r="AJ65" s="2"/>
    </row>
    <row r="66" spans="1:36" ht="15.75" customHeight="1" x14ac:dyDescent="0.25">
      <c r="A66" s="21" t="s">
        <v>124</v>
      </c>
      <c r="B66" s="21" t="s">
        <v>46</v>
      </c>
      <c r="C66" s="22" t="str">
        <f t="shared" si="1"/>
        <v>A</v>
      </c>
      <c r="D66" s="22" t="str">
        <f t="shared" si="2"/>
        <v>4</v>
      </c>
      <c r="E66" s="23" t="s">
        <v>117</v>
      </c>
      <c r="F66" s="23"/>
      <c r="G66" s="23"/>
      <c r="H66" s="24" t="s">
        <v>48</v>
      </c>
      <c r="I66" s="25">
        <v>3000</v>
      </c>
      <c r="J66" s="26">
        <f t="shared" si="3"/>
        <v>0</v>
      </c>
      <c r="K66" s="1">
        <f t="shared" si="4"/>
        <v>3000</v>
      </c>
      <c r="L66" s="27"/>
      <c r="M66" s="28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1">
        <f t="shared" si="5"/>
        <v>0</v>
      </c>
      <c r="AE66" s="1">
        <f t="shared" si="6"/>
        <v>3000</v>
      </c>
      <c r="AF66" s="1">
        <f t="shared" si="7"/>
        <v>0</v>
      </c>
      <c r="AG66" s="2"/>
      <c r="AH66" s="2"/>
      <c r="AI66" s="2"/>
      <c r="AJ66" s="2"/>
    </row>
    <row r="67" spans="1:36" ht="15.75" customHeight="1" x14ac:dyDescent="0.25">
      <c r="A67" s="21" t="s">
        <v>125</v>
      </c>
      <c r="B67" s="21" t="s">
        <v>52</v>
      </c>
      <c r="C67" s="22" t="str">
        <f t="shared" si="1"/>
        <v>A</v>
      </c>
      <c r="D67" s="22" t="str">
        <f t="shared" si="2"/>
        <v>4</v>
      </c>
      <c r="E67" s="23" t="s">
        <v>117</v>
      </c>
      <c r="F67" s="23"/>
      <c r="G67" s="23"/>
      <c r="H67" s="24" t="s">
        <v>48</v>
      </c>
      <c r="I67" s="25">
        <v>146914</v>
      </c>
      <c r="J67" s="26">
        <f t="shared" si="3"/>
        <v>0</v>
      </c>
      <c r="K67" s="1">
        <f t="shared" si="4"/>
        <v>146914</v>
      </c>
      <c r="L67" s="27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1">
        <f t="shared" si="5"/>
        <v>0</v>
      </c>
      <c r="AE67" s="1">
        <f t="shared" si="6"/>
        <v>146914</v>
      </c>
      <c r="AF67" s="1">
        <f t="shared" si="7"/>
        <v>0</v>
      </c>
      <c r="AG67" s="2"/>
      <c r="AH67" s="2"/>
      <c r="AI67" s="2"/>
      <c r="AJ67" s="2"/>
    </row>
    <row r="68" spans="1:36" ht="15.75" customHeight="1" x14ac:dyDescent="0.25">
      <c r="A68" s="21" t="s">
        <v>126</v>
      </c>
      <c r="B68" s="21" t="s">
        <v>52</v>
      </c>
      <c r="C68" s="22" t="str">
        <f t="shared" si="1"/>
        <v>A</v>
      </c>
      <c r="D68" s="22" t="str">
        <f t="shared" si="2"/>
        <v>4</v>
      </c>
      <c r="E68" s="23" t="s">
        <v>117</v>
      </c>
      <c r="F68" s="23"/>
      <c r="G68" s="23"/>
      <c r="H68" s="24" t="s">
        <v>48</v>
      </c>
      <c r="I68" s="25">
        <v>38000</v>
      </c>
      <c r="J68" s="26">
        <f t="shared" si="3"/>
        <v>0</v>
      </c>
      <c r="K68" s="1">
        <f t="shared" si="4"/>
        <v>38000</v>
      </c>
      <c r="L68" s="27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1">
        <f t="shared" si="5"/>
        <v>0</v>
      </c>
      <c r="AE68" s="1">
        <f t="shared" si="6"/>
        <v>38000</v>
      </c>
      <c r="AF68" s="1">
        <f t="shared" si="7"/>
        <v>0</v>
      </c>
      <c r="AG68" s="2"/>
      <c r="AH68" s="2"/>
      <c r="AI68" s="2"/>
      <c r="AJ68" s="2"/>
    </row>
    <row r="69" spans="1:36" ht="15.75" customHeight="1" x14ac:dyDescent="0.25">
      <c r="A69" s="21" t="s">
        <v>127</v>
      </c>
      <c r="B69" s="21" t="s">
        <v>59</v>
      </c>
      <c r="C69" s="22" t="str">
        <f t="shared" si="1"/>
        <v>A</v>
      </c>
      <c r="D69" s="22" t="str">
        <f t="shared" si="2"/>
        <v>1</v>
      </c>
      <c r="E69" s="23" t="s">
        <v>128</v>
      </c>
      <c r="F69" s="23"/>
      <c r="G69" s="23"/>
      <c r="H69" s="24" t="s">
        <v>48</v>
      </c>
      <c r="I69" s="25">
        <v>141394</v>
      </c>
      <c r="J69" s="26">
        <f t="shared" si="3"/>
        <v>0</v>
      </c>
      <c r="K69" s="1">
        <f t="shared" si="4"/>
        <v>141394</v>
      </c>
      <c r="L69" s="27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1">
        <f t="shared" si="5"/>
        <v>0</v>
      </c>
      <c r="AE69" s="1">
        <f t="shared" si="6"/>
        <v>141394</v>
      </c>
      <c r="AF69" s="1">
        <f t="shared" si="7"/>
        <v>0</v>
      </c>
      <c r="AG69" s="2"/>
      <c r="AH69" s="2"/>
      <c r="AI69" s="2"/>
      <c r="AJ69" s="2"/>
    </row>
    <row r="70" spans="1:36" ht="15.75" customHeight="1" x14ac:dyDescent="0.25">
      <c r="A70" s="21" t="s">
        <v>129</v>
      </c>
      <c r="B70" s="21" t="s">
        <v>54</v>
      </c>
      <c r="C70" s="22" t="str">
        <f t="shared" si="1"/>
        <v>A</v>
      </c>
      <c r="D70" s="22" t="str">
        <f t="shared" si="2"/>
        <v>1</v>
      </c>
      <c r="E70" s="23" t="s">
        <v>130</v>
      </c>
      <c r="F70" s="27" t="s">
        <v>131</v>
      </c>
      <c r="G70" s="27" t="s">
        <v>132</v>
      </c>
      <c r="H70" s="24" t="s">
        <v>48</v>
      </c>
      <c r="I70" s="25">
        <v>51600</v>
      </c>
      <c r="J70" s="26">
        <f t="shared" si="3"/>
        <v>0</v>
      </c>
      <c r="K70" s="1" t="str">
        <f t="shared" si="4"/>
        <v xml:space="preserve"> </v>
      </c>
      <c r="L70" s="27">
        <f t="shared" ref="L70:L73" si="8">+I70</f>
        <v>51600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1">
        <f t="shared" si="5"/>
        <v>51600</v>
      </c>
      <c r="AE70" s="1">
        <f t="shared" si="6"/>
        <v>51600</v>
      </c>
      <c r="AF70" s="1">
        <f t="shared" si="7"/>
        <v>0</v>
      </c>
      <c r="AG70" s="2"/>
      <c r="AH70" s="2"/>
      <c r="AI70" s="2"/>
      <c r="AJ70" s="2"/>
    </row>
    <row r="71" spans="1:36" ht="15.75" customHeight="1" x14ac:dyDescent="0.25">
      <c r="A71" s="21" t="s">
        <v>133</v>
      </c>
      <c r="B71" s="21" t="s">
        <v>63</v>
      </c>
      <c r="C71" s="22" t="str">
        <f t="shared" si="1"/>
        <v>A</v>
      </c>
      <c r="D71" s="22" t="str">
        <f t="shared" si="2"/>
        <v>2</v>
      </c>
      <c r="E71" s="23" t="s">
        <v>130</v>
      </c>
      <c r="F71" s="23" t="s">
        <v>134</v>
      </c>
      <c r="G71" s="23" t="s">
        <v>132</v>
      </c>
      <c r="H71" s="24" t="s">
        <v>48</v>
      </c>
      <c r="I71" s="25">
        <v>500</v>
      </c>
      <c r="J71" s="26">
        <f t="shared" si="3"/>
        <v>0</v>
      </c>
      <c r="K71" s="1" t="str">
        <f t="shared" si="4"/>
        <v xml:space="preserve"> </v>
      </c>
      <c r="L71" s="27">
        <f t="shared" si="8"/>
        <v>500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1">
        <f t="shared" si="5"/>
        <v>500</v>
      </c>
      <c r="AE71" s="1">
        <f t="shared" si="6"/>
        <v>500</v>
      </c>
      <c r="AF71" s="1">
        <f t="shared" si="7"/>
        <v>0</v>
      </c>
      <c r="AG71" s="2"/>
      <c r="AH71" s="2"/>
      <c r="AI71" s="2"/>
      <c r="AJ71" s="2"/>
    </row>
    <row r="72" spans="1:36" ht="15.75" customHeight="1" x14ac:dyDescent="0.25">
      <c r="A72" s="21" t="s">
        <v>135</v>
      </c>
      <c r="B72" s="21" t="s">
        <v>136</v>
      </c>
      <c r="C72" s="22" t="str">
        <f t="shared" si="1"/>
        <v>A</v>
      </c>
      <c r="D72" s="22" t="str">
        <f t="shared" si="2"/>
        <v>4</v>
      </c>
      <c r="E72" s="23" t="s">
        <v>130</v>
      </c>
      <c r="F72" s="23" t="s">
        <v>134</v>
      </c>
      <c r="G72" s="23" t="s">
        <v>132</v>
      </c>
      <c r="H72" s="24" t="s">
        <v>48</v>
      </c>
      <c r="I72" s="25">
        <v>3000</v>
      </c>
      <c r="J72" s="26">
        <f t="shared" si="3"/>
        <v>0</v>
      </c>
      <c r="K72" s="1" t="str">
        <f t="shared" si="4"/>
        <v xml:space="preserve"> </v>
      </c>
      <c r="L72" s="27">
        <f t="shared" si="8"/>
        <v>3000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1">
        <f t="shared" si="5"/>
        <v>3000</v>
      </c>
      <c r="AE72" s="1">
        <f t="shared" si="6"/>
        <v>3000</v>
      </c>
      <c r="AF72" s="1">
        <f t="shared" si="7"/>
        <v>0</v>
      </c>
      <c r="AG72" s="2"/>
      <c r="AH72" s="2"/>
      <c r="AI72" s="2"/>
      <c r="AJ72" s="2"/>
    </row>
    <row r="73" spans="1:36" ht="15.75" customHeight="1" x14ac:dyDescent="0.25">
      <c r="A73" s="21" t="s">
        <v>137</v>
      </c>
      <c r="B73" s="21" t="s">
        <v>50</v>
      </c>
      <c r="C73" s="22" t="str">
        <f t="shared" si="1"/>
        <v>A</v>
      </c>
      <c r="D73" s="22" t="str">
        <f t="shared" si="2"/>
        <v>4</v>
      </c>
      <c r="E73" s="23" t="s">
        <v>130</v>
      </c>
      <c r="F73" s="23" t="s">
        <v>134</v>
      </c>
      <c r="G73" s="23" t="s">
        <v>132</v>
      </c>
      <c r="H73" s="24" t="s">
        <v>48</v>
      </c>
      <c r="I73" s="25">
        <v>4000</v>
      </c>
      <c r="J73" s="26">
        <f t="shared" si="3"/>
        <v>0</v>
      </c>
      <c r="K73" s="1" t="str">
        <f t="shared" si="4"/>
        <v xml:space="preserve"> </v>
      </c>
      <c r="L73" s="27">
        <f t="shared" si="8"/>
        <v>4000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1">
        <f t="shared" si="5"/>
        <v>4000</v>
      </c>
      <c r="AE73" s="1">
        <f t="shared" si="6"/>
        <v>4000</v>
      </c>
      <c r="AF73" s="1">
        <f t="shared" si="7"/>
        <v>0</v>
      </c>
      <c r="AG73" s="2"/>
      <c r="AH73" s="2"/>
      <c r="AI73" s="2"/>
      <c r="AJ73" s="2"/>
    </row>
    <row r="74" spans="1:36" ht="15.75" customHeight="1" x14ac:dyDescent="0.25">
      <c r="A74" s="21" t="s">
        <v>138</v>
      </c>
      <c r="B74" s="21" t="s">
        <v>52</v>
      </c>
      <c r="C74" s="22" t="str">
        <f t="shared" si="1"/>
        <v>A</v>
      </c>
      <c r="D74" s="22" t="str">
        <f t="shared" si="2"/>
        <v>4</v>
      </c>
      <c r="E74" s="23" t="s">
        <v>139</v>
      </c>
      <c r="F74" s="23"/>
      <c r="G74" s="23"/>
      <c r="H74" s="24" t="s">
        <v>48</v>
      </c>
      <c r="I74" s="25">
        <v>26000</v>
      </c>
      <c r="J74" s="26">
        <f t="shared" si="3"/>
        <v>0</v>
      </c>
      <c r="K74" s="1">
        <f t="shared" si="4"/>
        <v>26000</v>
      </c>
      <c r="L74" s="27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1">
        <f t="shared" si="5"/>
        <v>0</v>
      </c>
      <c r="AE74" s="1">
        <f t="shared" si="6"/>
        <v>26000</v>
      </c>
      <c r="AF74" s="1">
        <f t="shared" si="7"/>
        <v>0</v>
      </c>
      <c r="AG74" s="2"/>
      <c r="AH74" s="2"/>
      <c r="AI74" s="2"/>
      <c r="AJ74" s="2"/>
    </row>
    <row r="75" spans="1:36" ht="15.75" customHeight="1" x14ac:dyDescent="0.25">
      <c r="A75" s="21" t="s">
        <v>140</v>
      </c>
      <c r="B75" s="21" t="s">
        <v>141</v>
      </c>
      <c r="C75" s="22" t="str">
        <f t="shared" si="1"/>
        <v>A</v>
      </c>
      <c r="D75" s="22" t="str">
        <f t="shared" si="2"/>
        <v>1</v>
      </c>
      <c r="E75" s="23" t="s">
        <v>130</v>
      </c>
      <c r="F75" s="23" t="s">
        <v>142</v>
      </c>
      <c r="G75" s="23" t="s">
        <v>143</v>
      </c>
      <c r="H75" s="24" t="s">
        <v>48</v>
      </c>
      <c r="I75" s="25">
        <v>1100265</v>
      </c>
      <c r="J75" s="26">
        <f t="shared" si="3"/>
        <v>0</v>
      </c>
      <c r="K75" s="1" t="str">
        <f t="shared" si="4"/>
        <v xml:space="preserve"> </v>
      </c>
      <c r="L75" s="27">
        <f t="shared" ref="L75:L92" si="9">+I75</f>
        <v>1100265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1">
        <f t="shared" si="5"/>
        <v>1100265</v>
      </c>
      <c r="AE75" s="1">
        <f t="shared" si="6"/>
        <v>1100265</v>
      </c>
      <c r="AF75" s="1">
        <f t="shared" si="7"/>
        <v>0</v>
      </c>
      <c r="AG75" s="2"/>
      <c r="AH75" s="2"/>
      <c r="AI75" s="2"/>
      <c r="AJ75" s="2"/>
    </row>
    <row r="76" spans="1:36" ht="15.75" customHeight="1" x14ac:dyDescent="0.25">
      <c r="A76" s="21" t="s">
        <v>144</v>
      </c>
      <c r="B76" s="21" t="s">
        <v>145</v>
      </c>
      <c r="C76" s="22" t="str">
        <f t="shared" si="1"/>
        <v>A</v>
      </c>
      <c r="D76" s="22" t="str">
        <f t="shared" si="2"/>
        <v>1</v>
      </c>
      <c r="E76" s="23" t="s">
        <v>130</v>
      </c>
      <c r="F76" s="23" t="s">
        <v>142</v>
      </c>
      <c r="G76" s="23" t="s">
        <v>143</v>
      </c>
      <c r="H76" s="24" t="s">
        <v>48</v>
      </c>
      <c r="I76" s="25">
        <v>1096262</v>
      </c>
      <c r="J76" s="26">
        <f t="shared" si="3"/>
        <v>0</v>
      </c>
      <c r="K76" s="1" t="str">
        <f t="shared" si="4"/>
        <v xml:space="preserve"> </v>
      </c>
      <c r="L76" s="27">
        <f t="shared" si="9"/>
        <v>1096262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1">
        <f t="shared" si="5"/>
        <v>1096262</v>
      </c>
      <c r="AE76" s="1">
        <f t="shared" si="6"/>
        <v>1096262</v>
      </c>
      <c r="AF76" s="1">
        <f t="shared" si="7"/>
        <v>0</v>
      </c>
      <c r="AG76" s="2"/>
      <c r="AH76" s="2"/>
      <c r="AI76" s="2"/>
      <c r="AJ76" s="2"/>
    </row>
    <row r="77" spans="1:36" ht="15.75" customHeight="1" x14ac:dyDescent="0.25">
      <c r="A77" s="21" t="s">
        <v>146</v>
      </c>
      <c r="B77" s="21" t="s">
        <v>147</v>
      </c>
      <c r="C77" s="22" t="str">
        <f t="shared" si="1"/>
        <v>A</v>
      </c>
      <c r="D77" s="22" t="str">
        <f t="shared" si="2"/>
        <v>1</v>
      </c>
      <c r="E77" s="23" t="s">
        <v>130</v>
      </c>
      <c r="F77" s="23" t="s">
        <v>142</v>
      </c>
      <c r="G77" s="23" t="s">
        <v>143</v>
      </c>
      <c r="H77" s="24" t="s">
        <v>48</v>
      </c>
      <c r="I77" s="25">
        <v>85000</v>
      </c>
      <c r="J77" s="26">
        <f t="shared" si="3"/>
        <v>0</v>
      </c>
      <c r="K77" s="1" t="str">
        <f t="shared" si="4"/>
        <v xml:space="preserve"> </v>
      </c>
      <c r="L77" s="27">
        <f t="shared" si="9"/>
        <v>85000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1">
        <f t="shared" si="5"/>
        <v>85000</v>
      </c>
      <c r="AE77" s="1">
        <f t="shared" si="6"/>
        <v>85000</v>
      </c>
      <c r="AF77" s="1">
        <f t="shared" si="7"/>
        <v>0</v>
      </c>
      <c r="AG77" s="2"/>
      <c r="AH77" s="2"/>
      <c r="AI77" s="2"/>
      <c r="AJ77" s="2"/>
    </row>
    <row r="78" spans="1:36" ht="15.75" customHeight="1" x14ac:dyDescent="0.25">
      <c r="A78" s="21" t="s">
        <v>148</v>
      </c>
      <c r="B78" s="21" t="s">
        <v>54</v>
      </c>
      <c r="C78" s="22" t="str">
        <f t="shared" si="1"/>
        <v>A</v>
      </c>
      <c r="D78" s="22" t="str">
        <f t="shared" si="2"/>
        <v>1</v>
      </c>
      <c r="E78" s="23" t="s">
        <v>130</v>
      </c>
      <c r="F78" s="23" t="s">
        <v>131</v>
      </c>
      <c r="G78" s="23" t="s">
        <v>143</v>
      </c>
      <c r="H78" s="24" t="s">
        <v>48</v>
      </c>
      <c r="I78" s="25">
        <v>66000</v>
      </c>
      <c r="J78" s="26">
        <f t="shared" si="3"/>
        <v>0</v>
      </c>
      <c r="K78" s="1" t="str">
        <f t="shared" si="4"/>
        <v xml:space="preserve"> </v>
      </c>
      <c r="L78" s="27">
        <f t="shared" si="9"/>
        <v>66000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1">
        <f t="shared" si="5"/>
        <v>66000</v>
      </c>
      <c r="AE78" s="1">
        <f t="shared" si="6"/>
        <v>66000</v>
      </c>
      <c r="AF78" s="1">
        <f t="shared" si="7"/>
        <v>0</v>
      </c>
      <c r="AG78" s="2"/>
      <c r="AH78" s="2"/>
      <c r="AI78" s="2"/>
      <c r="AJ78" s="2"/>
    </row>
    <row r="79" spans="1:36" ht="15.75" customHeight="1" x14ac:dyDescent="0.25">
      <c r="A79" s="21" t="s">
        <v>149</v>
      </c>
      <c r="B79" s="21" t="s">
        <v>63</v>
      </c>
      <c r="C79" s="22" t="str">
        <f t="shared" si="1"/>
        <v>A</v>
      </c>
      <c r="D79" s="22" t="str">
        <f t="shared" si="2"/>
        <v>2</v>
      </c>
      <c r="E79" s="23" t="s">
        <v>130</v>
      </c>
      <c r="F79" s="23" t="s">
        <v>134</v>
      </c>
      <c r="G79" s="23" t="s">
        <v>143</v>
      </c>
      <c r="H79" s="24" t="s">
        <v>48</v>
      </c>
      <c r="I79" s="25">
        <v>4000</v>
      </c>
      <c r="J79" s="26">
        <f t="shared" si="3"/>
        <v>0</v>
      </c>
      <c r="K79" s="1" t="str">
        <f t="shared" si="4"/>
        <v xml:space="preserve"> </v>
      </c>
      <c r="L79" s="27">
        <f t="shared" si="9"/>
        <v>4000</v>
      </c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1">
        <f t="shared" si="5"/>
        <v>4000</v>
      </c>
      <c r="AE79" s="1">
        <f t="shared" si="6"/>
        <v>4000</v>
      </c>
      <c r="AF79" s="1">
        <f t="shared" si="7"/>
        <v>0</v>
      </c>
      <c r="AG79" s="2"/>
      <c r="AH79" s="2"/>
      <c r="AI79" s="2"/>
      <c r="AJ79" s="2"/>
    </row>
    <row r="80" spans="1:36" ht="15.75" customHeight="1" x14ac:dyDescent="0.25">
      <c r="A80" s="21" t="s">
        <v>150</v>
      </c>
      <c r="B80" s="21" t="s">
        <v>46</v>
      </c>
      <c r="C80" s="22" t="str">
        <f t="shared" si="1"/>
        <v>A</v>
      </c>
      <c r="D80" s="22" t="str">
        <f t="shared" si="2"/>
        <v>4</v>
      </c>
      <c r="E80" s="23" t="s">
        <v>130</v>
      </c>
      <c r="F80" s="23" t="s">
        <v>134</v>
      </c>
      <c r="G80" s="23" t="s">
        <v>143</v>
      </c>
      <c r="H80" s="24" t="s">
        <v>48</v>
      </c>
      <c r="I80" s="25">
        <v>40000</v>
      </c>
      <c r="J80" s="26">
        <f t="shared" si="3"/>
        <v>0</v>
      </c>
      <c r="K80" s="1" t="str">
        <f t="shared" si="4"/>
        <v xml:space="preserve"> </v>
      </c>
      <c r="L80" s="27">
        <f t="shared" si="9"/>
        <v>40000</v>
      </c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1">
        <f t="shared" si="5"/>
        <v>40000</v>
      </c>
      <c r="AE80" s="1">
        <f t="shared" si="6"/>
        <v>40000</v>
      </c>
      <c r="AF80" s="1">
        <f t="shared" si="7"/>
        <v>0</v>
      </c>
      <c r="AG80" s="2"/>
      <c r="AH80" s="2"/>
      <c r="AI80" s="2"/>
      <c r="AJ80" s="2"/>
    </row>
    <row r="81" spans="1:36" ht="15.75" customHeight="1" x14ac:dyDescent="0.25">
      <c r="A81" s="21" t="s">
        <v>151</v>
      </c>
      <c r="B81" s="21" t="s">
        <v>152</v>
      </c>
      <c r="C81" s="22" t="str">
        <f t="shared" si="1"/>
        <v>A</v>
      </c>
      <c r="D81" s="22" t="str">
        <f t="shared" si="2"/>
        <v>4</v>
      </c>
      <c r="E81" s="23" t="s">
        <v>130</v>
      </c>
      <c r="F81" s="23" t="s">
        <v>134</v>
      </c>
      <c r="G81" s="23" t="s">
        <v>143</v>
      </c>
      <c r="H81" s="24" t="s">
        <v>48</v>
      </c>
      <c r="I81" s="25">
        <v>14500</v>
      </c>
      <c r="J81" s="26">
        <f t="shared" si="3"/>
        <v>0</v>
      </c>
      <c r="K81" s="1" t="str">
        <f t="shared" si="4"/>
        <v xml:space="preserve"> </v>
      </c>
      <c r="L81" s="27">
        <f t="shared" si="9"/>
        <v>14500</v>
      </c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1">
        <f t="shared" si="5"/>
        <v>14500</v>
      </c>
      <c r="AE81" s="1">
        <f t="shared" si="6"/>
        <v>14500</v>
      </c>
      <c r="AF81" s="1">
        <f t="shared" si="7"/>
        <v>0</v>
      </c>
      <c r="AG81" s="2"/>
      <c r="AH81" s="2"/>
      <c r="AI81" s="2"/>
      <c r="AJ81" s="2"/>
    </row>
    <row r="82" spans="1:36" ht="15.75" customHeight="1" x14ac:dyDescent="0.25">
      <c r="A82" s="21" t="s">
        <v>153</v>
      </c>
      <c r="B82" s="21" t="s">
        <v>154</v>
      </c>
      <c r="C82" s="22" t="str">
        <f t="shared" si="1"/>
        <v>A</v>
      </c>
      <c r="D82" s="22" t="str">
        <f t="shared" si="2"/>
        <v>4</v>
      </c>
      <c r="E82" s="23" t="s">
        <v>130</v>
      </c>
      <c r="F82" s="23" t="s">
        <v>134</v>
      </c>
      <c r="G82" s="23" t="s">
        <v>143</v>
      </c>
      <c r="H82" s="24" t="s">
        <v>48</v>
      </c>
      <c r="I82" s="25">
        <v>14500</v>
      </c>
      <c r="J82" s="26">
        <f t="shared" si="3"/>
        <v>0</v>
      </c>
      <c r="K82" s="1" t="str">
        <f t="shared" si="4"/>
        <v xml:space="preserve"> </v>
      </c>
      <c r="L82" s="27">
        <f t="shared" si="9"/>
        <v>14500</v>
      </c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1">
        <f t="shared" si="5"/>
        <v>14500</v>
      </c>
      <c r="AE82" s="1">
        <f t="shared" si="6"/>
        <v>14500</v>
      </c>
      <c r="AF82" s="1">
        <f t="shared" si="7"/>
        <v>0</v>
      </c>
      <c r="AG82" s="2"/>
      <c r="AH82" s="2"/>
      <c r="AI82" s="2"/>
      <c r="AJ82" s="2"/>
    </row>
    <row r="83" spans="1:36" ht="15.75" customHeight="1" x14ac:dyDescent="0.25">
      <c r="A83" s="21" t="s">
        <v>155</v>
      </c>
      <c r="B83" s="21" t="s">
        <v>156</v>
      </c>
      <c r="C83" s="22" t="str">
        <f t="shared" si="1"/>
        <v>A</v>
      </c>
      <c r="D83" s="22" t="str">
        <f t="shared" si="2"/>
        <v>4</v>
      </c>
      <c r="E83" s="23" t="s">
        <v>130</v>
      </c>
      <c r="F83" s="23" t="s">
        <v>134</v>
      </c>
      <c r="G83" s="23" t="s">
        <v>143</v>
      </c>
      <c r="H83" s="24" t="s">
        <v>48</v>
      </c>
      <c r="I83" s="25">
        <v>7000</v>
      </c>
      <c r="J83" s="26">
        <f t="shared" si="3"/>
        <v>0</v>
      </c>
      <c r="K83" s="1" t="str">
        <f t="shared" si="4"/>
        <v xml:space="preserve"> </v>
      </c>
      <c r="L83" s="27">
        <f t="shared" si="9"/>
        <v>7000</v>
      </c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1">
        <f t="shared" si="5"/>
        <v>7000</v>
      </c>
      <c r="AE83" s="1">
        <f t="shared" si="6"/>
        <v>7000</v>
      </c>
      <c r="AF83" s="1">
        <f t="shared" si="7"/>
        <v>0</v>
      </c>
      <c r="AG83" s="2"/>
      <c r="AH83" s="2"/>
      <c r="AI83" s="2"/>
      <c r="AJ83" s="2"/>
    </row>
    <row r="84" spans="1:36" ht="15.75" customHeight="1" x14ac:dyDescent="0.25">
      <c r="A84" s="21" t="s">
        <v>157</v>
      </c>
      <c r="B84" s="21" t="s">
        <v>158</v>
      </c>
      <c r="C84" s="22" t="str">
        <f t="shared" si="1"/>
        <v>A</v>
      </c>
      <c r="D84" s="22" t="str">
        <f t="shared" si="2"/>
        <v>4</v>
      </c>
      <c r="E84" s="23" t="s">
        <v>130</v>
      </c>
      <c r="F84" s="23" t="s">
        <v>134</v>
      </c>
      <c r="G84" s="23" t="s">
        <v>143</v>
      </c>
      <c r="H84" s="24" t="s">
        <v>48</v>
      </c>
      <c r="I84" s="25">
        <v>4000</v>
      </c>
      <c r="J84" s="26">
        <f t="shared" si="3"/>
        <v>0</v>
      </c>
      <c r="K84" s="1" t="str">
        <f t="shared" si="4"/>
        <v xml:space="preserve"> </v>
      </c>
      <c r="L84" s="27">
        <f t="shared" si="9"/>
        <v>4000</v>
      </c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1">
        <f t="shared" si="5"/>
        <v>4000</v>
      </c>
      <c r="AE84" s="1">
        <f t="shared" si="6"/>
        <v>4000</v>
      </c>
      <c r="AF84" s="1">
        <f t="shared" si="7"/>
        <v>0</v>
      </c>
      <c r="AG84" s="2"/>
      <c r="AH84" s="2"/>
      <c r="AI84" s="2"/>
      <c r="AJ84" s="2"/>
    </row>
    <row r="85" spans="1:36" ht="15.75" customHeight="1" x14ac:dyDescent="0.25">
      <c r="A85" s="21" t="s">
        <v>159</v>
      </c>
      <c r="B85" s="21" t="s">
        <v>160</v>
      </c>
      <c r="C85" s="22" t="str">
        <f t="shared" si="1"/>
        <v>A</v>
      </c>
      <c r="D85" s="22" t="str">
        <f t="shared" si="2"/>
        <v>4</v>
      </c>
      <c r="E85" s="23" t="s">
        <v>130</v>
      </c>
      <c r="F85" s="23" t="s">
        <v>134</v>
      </c>
      <c r="G85" s="23" t="s">
        <v>143</v>
      </c>
      <c r="H85" s="24" t="s">
        <v>48</v>
      </c>
      <c r="I85" s="25">
        <v>5000</v>
      </c>
      <c r="J85" s="26">
        <f t="shared" si="3"/>
        <v>0</v>
      </c>
      <c r="K85" s="1" t="str">
        <f t="shared" si="4"/>
        <v xml:space="preserve"> </v>
      </c>
      <c r="L85" s="27">
        <f t="shared" si="9"/>
        <v>5000</v>
      </c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1">
        <f t="shared" si="5"/>
        <v>5000</v>
      </c>
      <c r="AE85" s="1">
        <f t="shared" si="6"/>
        <v>5000</v>
      </c>
      <c r="AF85" s="1">
        <f t="shared" si="7"/>
        <v>0</v>
      </c>
      <c r="AG85" s="2"/>
      <c r="AH85" s="2"/>
      <c r="AI85" s="2"/>
      <c r="AJ85" s="2"/>
    </row>
    <row r="86" spans="1:36" ht="15.75" customHeight="1" x14ac:dyDescent="0.25">
      <c r="A86" s="21" t="s">
        <v>161</v>
      </c>
      <c r="B86" s="21" t="s">
        <v>162</v>
      </c>
      <c r="C86" s="22" t="str">
        <f t="shared" si="1"/>
        <v>A</v>
      </c>
      <c r="D86" s="22" t="str">
        <f t="shared" si="2"/>
        <v>4</v>
      </c>
      <c r="E86" s="23" t="s">
        <v>130</v>
      </c>
      <c r="F86" s="23" t="s">
        <v>134</v>
      </c>
      <c r="G86" s="23" t="s">
        <v>143</v>
      </c>
      <c r="H86" s="24" t="s">
        <v>48</v>
      </c>
      <c r="I86" s="25">
        <v>28000</v>
      </c>
      <c r="J86" s="26">
        <f t="shared" si="3"/>
        <v>0</v>
      </c>
      <c r="K86" s="1" t="str">
        <f t="shared" si="4"/>
        <v xml:space="preserve"> </v>
      </c>
      <c r="L86" s="27">
        <f t="shared" si="9"/>
        <v>28000</v>
      </c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1">
        <f t="shared" si="5"/>
        <v>28000</v>
      </c>
      <c r="AE86" s="1">
        <f t="shared" si="6"/>
        <v>28000</v>
      </c>
      <c r="AF86" s="1">
        <f t="shared" si="7"/>
        <v>0</v>
      </c>
      <c r="AG86" s="2"/>
      <c r="AH86" s="2"/>
      <c r="AI86" s="2"/>
      <c r="AJ86" s="2"/>
    </row>
    <row r="87" spans="1:36" ht="15.75" customHeight="1" x14ac:dyDescent="0.25">
      <c r="A87" s="21" t="s">
        <v>163</v>
      </c>
      <c r="B87" s="21" t="s">
        <v>52</v>
      </c>
      <c r="C87" s="22" t="str">
        <f t="shared" si="1"/>
        <v>A</v>
      </c>
      <c r="D87" s="22" t="str">
        <f t="shared" si="2"/>
        <v>4</v>
      </c>
      <c r="E87" s="23" t="s">
        <v>130</v>
      </c>
      <c r="F87" s="23" t="s">
        <v>164</v>
      </c>
      <c r="G87" s="23" t="s">
        <v>143</v>
      </c>
      <c r="H87" s="24" t="s">
        <v>48</v>
      </c>
      <c r="I87" s="25">
        <v>60000</v>
      </c>
      <c r="J87" s="26">
        <f t="shared" si="3"/>
        <v>0</v>
      </c>
      <c r="K87" s="1" t="str">
        <f t="shared" si="4"/>
        <v xml:space="preserve"> </v>
      </c>
      <c r="L87" s="27">
        <f t="shared" si="9"/>
        <v>60000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1">
        <f t="shared" si="5"/>
        <v>60000</v>
      </c>
      <c r="AE87" s="1">
        <f t="shared" si="6"/>
        <v>60000</v>
      </c>
      <c r="AF87" s="1">
        <f t="shared" si="7"/>
        <v>0</v>
      </c>
      <c r="AG87" s="2"/>
      <c r="AH87" s="2"/>
      <c r="AI87" s="2"/>
      <c r="AJ87" s="2"/>
    </row>
    <row r="88" spans="1:36" ht="15.75" customHeight="1" x14ac:dyDescent="0.25">
      <c r="A88" s="21" t="s">
        <v>165</v>
      </c>
      <c r="B88" s="21" t="s">
        <v>59</v>
      </c>
      <c r="C88" s="22" t="str">
        <f t="shared" si="1"/>
        <v>A</v>
      </c>
      <c r="D88" s="22" t="str">
        <f t="shared" si="2"/>
        <v>1</v>
      </c>
      <c r="E88" s="23" t="s">
        <v>130</v>
      </c>
      <c r="F88" s="23" t="s">
        <v>142</v>
      </c>
      <c r="G88" s="23" t="s">
        <v>166</v>
      </c>
      <c r="H88" s="24" t="s">
        <v>48</v>
      </c>
      <c r="I88" s="25">
        <v>484270</v>
      </c>
      <c r="J88" s="26">
        <f t="shared" si="3"/>
        <v>0</v>
      </c>
      <c r="K88" s="1" t="str">
        <f t="shared" si="4"/>
        <v xml:space="preserve"> </v>
      </c>
      <c r="L88" s="27">
        <f t="shared" si="9"/>
        <v>484270</v>
      </c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1">
        <f t="shared" si="5"/>
        <v>484270</v>
      </c>
      <c r="AE88" s="1">
        <f t="shared" si="6"/>
        <v>484270</v>
      </c>
      <c r="AF88" s="1">
        <f t="shared" si="7"/>
        <v>0</v>
      </c>
      <c r="AG88" s="2"/>
      <c r="AH88" s="2"/>
      <c r="AI88" s="2"/>
      <c r="AJ88" s="2"/>
    </row>
    <row r="89" spans="1:36" ht="15.75" customHeight="1" x14ac:dyDescent="0.25">
      <c r="A89" s="21" t="s">
        <v>167</v>
      </c>
      <c r="B89" s="21" t="s">
        <v>168</v>
      </c>
      <c r="C89" s="22" t="str">
        <f t="shared" si="1"/>
        <v>A</v>
      </c>
      <c r="D89" s="22" t="str">
        <f t="shared" si="2"/>
        <v>1</v>
      </c>
      <c r="E89" s="23" t="s">
        <v>130</v>
      </c>
      <c r="F89" s="23" t="s">
        <v>131</v>
      </c>
      <c r="G89" s="23" t="s">
        <v>166</v>
      </c>
      <c r="H89" s="24" t="s">
        <v>48</v>
      </c>
      <c r="I89" s="25">
        <v>165000</v>
      </c>
      <c r="J89" s="26">
        <f t="shared" si="3"/>
        <v>0</v>
      </c>
      <c r="K89" s="1" t="str">
        <f t="shared" si="4"/>
        <v xml:space="preserve"> </v>
      </c>
      <c r="L89" s="27">
        <f t="shared" si="9"/>
        <v>165000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1">
        <f t="shared" si="5"/>
        <v>165000</v>
      </c>
      <c r="AE89" s="1">
        <f t="shared" si="6"/>
        <v>165000</v>
      </c>
      <c r="AF89" s="1">
        <f t="shared" si="7"/>
        <v>0</v>
      </c>
      <c r="AG89" s="2"/>
      <c r="AH89" s="2"/>
      <c r="AI89" s="2"/>
      <c r="AJ89" s="2"/>
    </row>
    <row r="90" spans="1:36" ht="15.75" customHeight="1" x14ac:dyDescent="0.25">
      <c r="A90" s="21" t="s">
        <v>169</v>
      </c>
      <c r="B90" s="21" t="s">
        <v>63</v>
      </c>
      <c r="C90" s="22" t="str">
        <f t="shared" si="1"/>
        <v>A</v>
      </c>
      <c r="D90" s="22" t="str">
        <f t="shared" si="2"/>
        <v>2</v>
      </c>
      <c r="E90" s="23" t="s">
        <v>130</v>
      </c>
      <c r="F90" s="23" t="s">
        <v>134</v>
      </c>
      <c r="G90" s="23" t="s">
        <v>166</v>
      </c>
      <c r="H90" s="24" t="s">
        <v>48</v>
      </c>
      <c r="I90" s="25">
        <v>1000</v>
      </c>
      <c r="J90" s="26">
        <f t="shared" si="3"/>
        <v>0</v>
      </c>
      <c r="K90" s="1" t="str">
        <f t="shared" si="4"/>
        <v xml:space="preserve"> </v>
      </c>
      <c r="L90" s="27">
        <f t="shared" si="9"/>
        <v>1000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1">
        <f t="shared" si="5"/>
        <v>1000</v>
      </c>
      <c r="AE90" s="1">
        <f t="shared" si="6"/>
        <v>1000</v>
      </c>
      <c r="AF90" s="1">
        <f t="shared" si="7"/>
        <v>0</v>
      </c>
      <c r="AG90" s="2"/>
      <c r="AH90" s="2"/>
      <c r="AI90" s="2"/>
      <c r="AJ90" s="2"/>
    </row>
    <row r="91" spans="1:36" ht="15.75" customHeight="1" x14ac:dyDescent="0.25">
      <c r="A91" s="21" t="s">
        <v>170</v>
      </c>
      <c r="B91" s="21" t="s">
        <v>46</v>
      </c>
      <c r="C91" s="22" t="str">
        <f t="shared" si="1"/>
        <v>A</v>
      </c>
      <c r="D91" s="22" t="str">
        <f t="shared" si="2"/>
        <v>4</v>
      </c>
      <c r="E91" s="23" t="s">
        <v>130</v>
      </c>
      <c r="F91" s="23" t="s">
        <v>134</v>
      </c>
      <c r="G91" s="23" t="s">
        <v>166</v>
      </c>
      <c r="H91" s="24" t="s">
        <v>48</v>
      </c>
      <c r="I91" s="25">
        <v>796500</v>
      </c>
      <c r="J91" s="26">
        <f t="shared" si="3"/>
        <v>0</v>
      </c>
      <c r="K91" s="1" t="str">
        <f t="shared" si="4"/>
        <v xml:space="preserve"> </v>
      </c>
      <c r="L91" s="27">
        <f t="shared" si="9"/>
        <v>796500</v>
      </c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1">
        <f t="shared" si="5"/>
        <v>796500</v>
      </c>
      <c r="AE91" s="1">
        <f t="shared" si="6"/>
        <v>796500</v>
      </c>
      <c r="AF91" s="1">
        <f t="shared" si="7"/>
        <v>0</v>
      </c>
      <c r="AG91" s="2"/>
      <c r="AH91" s="2"/>
      <c r="AI91" s="2"/>
      <c r="AJ91" s="2"/>
    </row>
    <row r="92" spans="1:36" ht="15.75" customHeight="1" x14ac:dyDescent="0.25">
      <c r="A92" s="21" t="s">
        <v>171</v>
      </c>
      <c r="B92" s="21" t="s">
        <v>50</v>
      </c>
      <c r="C92" s="22" t="str">
        <f t="shared" si="1"/>
        <v>A</v>
      </c>
      <c r="D92" s="22" t="str">
        <f t="shared" si="2"/>
        <v>4</v>
      </c>
      <c r="E92" s="23" t="s">
        <v>130</v>
      </c>
      <c r="F92" s="23" t="s">
        <v>134</v>
      </c>
      <c r="G92" s="23" t="s">
        <v>166</v>
      </c>
      <c r="H92" s="24" t="s">
        <v>48</v>
      </c>
      <c r="I92" s="25">
        <v>6000</v>
      </c>
      <c r="J92" s="26">
        <f t="shared" si="3"/>
        <v>0</v>
      </c>
      <c r="K92" s="1" t="str">
        <f t="shared" si="4"/>
        <v xml:space="preserve"> </v>
      </c>
      <c r="L92" s="27">
        <f t="shared" si="9"/>
        <v>6000</v>
      </c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1">
        <f t="shared" si="5"/>
        <v>6000</v>
      </c>
      <c r="AE92" s="1">
        <f t="shared" si="6"/>
        <v>6000</v>
      </c>
      <c r="AF92" s="1">
        <f t="shared" si="7"/>
        <v>0</v>
      </c>
      <c r="AG92" s="2"/>
      <c r="AH92" s="2"/>
      <c r="AI92" s="2"/>
      <c r="AJ92" s="2"/>
    </row>
    <row r="93" spans="1:36" ht="15.75" customHeight="1" x14ac:dyDescent="0.25">
      <c r="A93" s="21" t="s">
        <v>172</v>
      </c>
      <c r="B93" s="21" t="s">
        <v>173</v>
      </c>
      <c r="C93" s="22" t="str">
        <f t="shared" si="1"/>
        <v>A</v>
      </c>
      <c r="D93" s="22" t="str">
        <f t="shared" si="2"/>
        <v>4</v>
      </c>
      <c r="E93" s="23" t="s">
        <v>174</v>
      </c>
      <c r="F93" s="23"/>
      <c r="G93" s="23"/>
      <c r="H93" s="24" t="s">
        <v>48</v>
      </c>
      <c r="I93" s="25">
        <v>12500</v>
      </c>
      <c r="J93" s="26">
        <f t="shared" si="3"/>
        <v>0</v>
      </c>
      <c r="K93" s="1">
        <f t="shared" si="4"/>
        <v>12500</v>
      </c>
      <c r="L93" s="27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1">
        <f t="shared" si="5"/>
        <v>0</v>
      </c>
      <c r="AE93" s="1">
        <f t="shared" si="6"/>
        <v>12500</v>
      </c>
      <c r="AF93" s="1">
        <f t="shared" si="7"/>
        <v>0</v>
      </c>
      <c r="AG93" s="2"/>
      <c r="AH93" s="2"/>
      <c r="AI93" s="2"/>
      <c r="AJ93" s="2"/>
    </row>
    <row r="94" spans="1:36" ht="15.75" customHeight="1" x14ac:dyDescent="0.25">
      <c r="A94" s="21" t="s">
        <v>175</v>
      </c>
      <c r="B94" s="21" t="s">
        <v>52</v>
      </c>
      <c r="C94" s="22" t="str">
        <f t="shared" si="1"/>
        <v>A</v>
      </c>
      <c r="D94" s="22" t="str">
        <f t="shared" si="2"/>
        <v>4</v>
      </c>
      <c r="E94" s="23" t="s">
        <v>130</v>
      </c>
      <c r="F94" s="23" t="s">
        <v>164</v>
      </c>
      <c r="G94" s="23" t="s">
        <v>166</v>
      </c>
      <c r="H94" s="24" t="s">
        <v>48</v>
      </c>
      <c r="I94" s="25">
        <v>450000</v>
      </c>
      <c r="J94" s="26">
        <f t="shared" si="3"/>
        <v>0</v>
      </c>
      <c r="K94" s="1" t="str">
        <f t="shared" si="4"/>
        <v xml:space="preserve"> </v>
      </c>
      <c r="L94" s="27">
        <f t="shared" ref="L94:L97" si="10">+I94</f>
        <v>450000</v>
      </c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1">
        <f t="shared" si="5"/>
        <v>450000</v>
      </c>
      <c r="AE94" s="1">
        <f t="shared" si="6"/>
        <v>450000</v>
      </c>
      <c r="AF94" s="1">
        <f t="shared" si="7"/>
        <v>0</v>
      </c>
      <c r="AG94" s="2"/>
      <c r="AH94" s="2"/>
      <c r="AI94" s="2"/>
      <c r="AJ94" s="2"/>
    </row>
    <row r="95" spans="1:36" ht="15.75" customHeight="1" x14ac:dyDescent="0.25">
      <c r="A95" s="21" t="s">
        <v>176</v>
      </c>
      <c r="B95" s="21" t="s">
        <v>59</v>
      </c>
      <c r="C95" s="22" t="str">
        <f t="shared" si="1"/>
        <v>A</v>
      </c>
      <c r="D95" s="22" t="str">
        <f t="shared" si="2"/>
        <v>1</v>
      </c>
      <c r="E95" s="23" t="s">
        <v>130</v>
      </c>
      <c r="F95" s="23" t="s">
        <v>142</v>
      </c>
      <c r="G95" s="23" t="s">
        <v>143</v>
      </c>
      <c r="H95" s="24" t="s">
        <v>48</v>
      </c>
      <c r="I95" s="25">
        <v>83700</v>
      </c>
      <c r="J95" s="26">
        <f t="shared" si="3"/>
        <v>0</v>
      </c>
      <c r="K95" s="1" t="str">
        <f t="shared" si="4"/>
        <v xml:space="preserve"> </v>
      </c>
      <c r="L95" s="27">
        <f t="shared" si="10"/>
        <v>83700</v>
      </c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1">
        <f t="shared" si="5"/>
        <v>83700</v>
      </c>
      <c r="AE95" s="1">
        <f t="shared" si="6"/>
        <v>83700</v>
      </c>
      <c r="AF95" s="1">
        <f t="shared" si="7"/>
        <v>0</v>
      </c>
      <c r="AG95" s="2"/>
      <c r="AH95" s="2"/>
      <c r="AI95" s="2"/>
      <c r="AJ95" s="2"/>
    </row>
    <row r="96" spans="1:36" ht="15.75" customHeight="1" x14ac:dyDescent="0.25">
      <c r="A96" s="21" t="s">
        <v>177</v>
      </c>
      <c r="B96" s="21" t="s">
        <v>63</v>
      </c>
      <c r="C96" s="22" t="str">
        <f t="shared" si="1"/>
        <v>A</v>
      </c>
      <c r="D96" s="22" t="str">
        <f t="shared" si="2"/>
        <v>2</v>
      </c>
      <c r="E96" s="23" t="s">
        <v>130</v>
      </c>
      <c r="F96" s="23" t="s">
        <v>134</v>
      </c>
      <c r="G96" s="23" t="s">
        <v>143</v>
      </c>
      <c r="H96" s="24" t="s">
        <v>48</v>
      </c>
      <c r="I96" s="25">
        <v>1500</v>
      </c>
      <c r="J96" s="26">
        <f t="shared" si="3"/>
        <v>0</v>
      </c>
      <c r="K96" s="1" t="str">
        <f t="shared" si="4"/>
        <v xml:space="preserve"> </v>
      </c>
      <c r="L96" s="27">
        <f t="shared" si="10"/>
        <v>1500</v>
      </c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1">
        <f t="shared" si="5"/>
        <v>1500</v>
      </c>
      <c r="AE96" s="1">
        <f t="shared" si="6"/>
        <v>1500</v>
      </c>
      <c r="AF96" s="1">
        <f t="shared" si="7"/>
        <v>0</v>
      </c>
      <c r="AG96" s="2"/>
      <c r="AH96" s="2"/>
      <c r="AI96" s="2"/>
      <c r="AJ96" s="2"/>
    </row>
    <row r="97" spans="1:36" ht="15.75" customHeight="1" x14ac:dyDescent="0.25">
      <c r="A97" s="21" t="s">
        <v>178</v>
      </c>
      <c r="B97" s="21" t="s">
        <v>50</v>
      </c>
      <c r="C97" s="22" t="str">
        <f t="shared" si="1"/>
        <v>A</v>
      </c>
      <c r="D97" s="22" t="str">
        <f t="shared" si="2"/>
        <v>4</v>
      </c>
      <c r="E97" s="23" t="s">
        <v>130</v>
      </c>
      <c r="F97" s="23" t="s">
        <v>134</v>
      </c>
      <c r="G97" s="23" t="s">
        <v>143</v>
      </c>
      <c r="H97" s="24" t="s">
        <v>48</v>
      </c>
      <c r="I97" s="25">
        <v>3000</v>
      </c>
      <c r="J97" s="26">
        <f t="shared" si="3"/>
        <v>0</v>
      </c>
      <c r="K97" s="1" t="str">
        <f t="shared" si="4"/>
        <v xml:space="preserve"> </v>
      </c>
      <c r="L97" s="27">
        <f t="shared" si="10"/>
        <v>3000</v>
      </c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1">
        <f t="shared" si="5"/>
        <v>3000</v>
      </c>
      <c r="AE97" s="1">
        <f t="shared" si="6"/>
        <v>3000</v>
      </c>
      <c r="AF97" s="1">
        <f t="shared" si="7"/>
        <v>0</v>
      </c>
      <c r="AG97" s="2"/>
      <c r="AH97" s="2"/>
      <c r="AI97" s="2"/>
      <c r="AJ97" s="2"/>
    </row>
    <row r="98" spans="1:36" ht="15.75" customHeight="1" x14ac:dyDescent="0.25">
      <c r="A98" s="21" t="s">
        <v>179</v>
      </c>
      <c r="B98" s="21" t="s">
        <v>52</v>
      </c>
      <c r="C98" s="22" t="str">
        <f t="shared" si="1"/>
        <v>A</v>
      </c>
      <c r="D98" s="22" t="str">
        <f t="shared" si="2"/>
        <v>4</v>
      </c>
      <c r="E98" s="23" t="s">
        <v>180</v>
      </c>
      <c r="F98" s="23"/>
      <c r="G98" s="23"/>
      <c r="H98" s="24" t="s">
        <v>48</v>
      </c>
      <c r="I98" s="25">
        <v>335000</v>
      </c>
      <c r="J98" s="26">
        <f t="shared" si="3"/>
        <v>0</v>
      </c>
      <c r="K98" s="1">
        <f t="shared" si="4"/>
        <v>335000</v>
      </c>
      <c r="L98" s="27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1">
        <f t="shared" si="5"/>
        <v>0</v>
      </c>
      <c r="AE98" s="1">
        <f t="shared" si="6"/>
        <v>335000</v>
      </c>
      <c r="AF98" s="1">
        <f t="shared" si="7"/>
        <v>0</v>
      </c>
      <c r="AG98" s="2"/>
      <c r="AH98" s="2"/>
      <c r="AI98" s="2"/>
      <c r="AJ98" s="2"/>
    </row>
    <row r="99" spans="1:36" ht="15.75" customHeight="1" x14ac:dyDescent="0.25">
      <c r="A99" s="21" t="s">
        <v>181</v>
      </c>
      <c r="B99" s="21" t="s">
        <v>59</v>
      </c>
      <c r="C99" s="22" t="str">
        <f t="shared" si="1"/>
        <v>A</v>
      </c>
      <c r="D99" s="22" t="str">
        <f t="shared" si="2"/>
        <v>1</v>
      </c>
      <c r="E99" s="23" t="s">
        <v>182</v>
      </c>
      <c r="F99" s="23"/>
      <c r="G99" s="23"/>
      <c r="H99" s="24" t="s">
        <v>48</v>
      </c>
      <c r="I99" s="25">
        <v>10700</v>
      </c>
      <c r="J99" s="26">
        <f t="shared" si="3"/>
        <v>0</v>
      </c>
      <c r="K99" s="1">
        <f t="shared" si="4"/>
        <v>10700</v>
      </c>
      <c r="L99" s="27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1">
        <f t="shared" si="5"/>
        <v>0</v>
      </c>
      <c r="AE99" s="1">
        <f t="shared" si="6"/>
        <v>10700</v>
      </c>
      <c r="AF99" s="1">
        <f t="shared" si="7"/>
        <v>0</v>
      </c>
      <c r="AG99" s="2"/>
      <c r="AH99" s="2"/>
      <c r="AI99" s="2"/>
      <c r="AJ99" s="2"/>
    </row>
    <row r="100" spans="1:36" ht="15.75" customHeight="1" x14ac:dyDescent="0.25">
      <c r="A100" s="21" t="s">
        <v>183</v>
      </c>
      <c r="B100" s="21" t="s">
        <v>54</v>
      </c>
      <c r="C100" s="22" t="str">
        <f t="shared" si="1"/>
        <v>A</v>
      </c>
      <c r="D100" s="22" t="str">
        <f t="shared" si="2"/>
        <v>1</v>
      </c>
      <c r="E100" s="23" t="s">
        <v>184</v>
      </c>
      <c r="F100" s="23"/>
      <c r="G100" s="23"/>
      <c r="H100" s="24" t="s">
        <v>48</v>
      </c>
      <c r="I100" s="25">
        <v>4000</v>
      </c>
      <c r="J100" s="26">
        <f t="shared" si="3"/>
        <v>0</v>
      </c>
      <c r="K100" s="1">
        <f t="shared" si="4"/>
        <v>4000</v>
      </c>
      <c r="L100" s="27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1">
        <f t="shared" si="5"/>
        <v>0</v>
      </c>
      <c r="AE100" s="1">
        <f t="shared" si="6"/>
        <v>4000</v>
      </c>
      <c r="AF100" s="1">
        <f t="shared" si="7"/>
        <v>0</v>
      </c>
      <c r="AG100" s="2"/>
      <c r="AH100" s="2"/>
      <c r="AI100" s="2"/>
      <c r="AJ100" s="2"/>
    </row>
    <row r="101" spans="1:36" ht="15.75" customHeight="1" x14ac:dyDescent="0.25">
      <c r="A101" s="21" t="s">
        <v>185</v>
      </c>
      <c r="B101" s="21" t="s">
        <v>46</v>
      </c>
      <c r="C101" s="22" t="str">
        <f t="shared" si="1"/>
        <v>A</v>
      </c>
      <c r="D101" s="22" t="str">
        <f t="shared" si="2"/>
        <v>4</v>
      </c>
      <c r="E101" s="23" t="s">
        <v>184</v>
      </c>
      <c r="F101" s="23"/>
      <c r="G101" s="23"/>
      <c r="H101" s="24" t="s">
        <v>48</v>
      </c>
      <c r="I101" s="25">
        <v>11000</v>
      </c>
      <c r="J101" s="26">
        <f t="shared" si="3"/>
        <v>0</v>
      </c>
      <c r="K101" s="1">
        <f t="shared" si="4"/>
        <v>11000</v>
      </c>
      <c r="L101" s="27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1">
        <f t="shared" si="5"/>
        <v>0</v>
      </c>
      <c r="AE101" s="1">
        <f t="shared" si="6"/>
        <v>11000</v>
      </c>
      <c r="AF101" s="1">
        <f t="shared" si="7"/>
        <v>0</v>
      </c>
      <c r="AG101" s="2"/>
      <c r="AH101" s="2"/>
      <c r="AI101" s="2"/>
      <c r="AJ101" s="2"/>
    </row>
    <row r="102" spans="1:36" ht="15.75" customHeight="1" x14ac:dyDescent="0.25">
      <c r="A102" s="21" t="s">
        <v>186</v>
      </c>
      <c r="B102" s="21" t="s">
        <v>187</v>
      </c>
      <c r="C102" s="22" t="str">
        <f t="shared" si="1"/>
        <v>A</v>
      </c>
      <c r="D102" s="22" t="str">
        <f t="shared" si="2"/>
        <v>4</v>
      </c>
      <c r="E102" s="23" t="s">
        <v>180</v>
      </c>
      <c r="F102" s="23"/>
      <c r="G102" s="23"/>
      <c r="H102" s="24" t="s">
        <v>48</v>
      </c>
      <c r="I102" s="25">
        <v>25000</v>
      </c>
      <c r="J102" s="26">
        <f t="shared" si="3"/>
        <v>0</v>
      </c>
      <c r="K102" s="1">
        <f t="shared" si="4"/>
        <v>25000</v>
      </c>
      <c r="L102" s="27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1">
        <f t="shared" si="5"/>
        <v>0</v>
      </c>
      <c r="AE102" s="1">
        <f t="shared" si="6"/>
        <v>25000</v>
      </c>
      <c r="AF102" s="1">
        <f t="shared" si="7"/>
        <v>0</v>
      </c>
      <c r="AG102" s="2"/>
      <c r="AH102" s="2"/>
      <c r="AI102" s="2"/>
      <c r="AJ102" s="2"/>
    </row>
    <row r="103" spans="1:36" ht="15.75" customHeight="1" x14ac:dyDescent="0.25">
      <c r="A103" s="21" t="s">
        <v>188</v>
      </c>
      <c r="B103" s="21" t="s">
        <v>59</v>
      </c>
      <c r="C103" s="22" t="str">
        <f t="shared" si="1"/>
        <v>A</v>
      </c>
      <c r="D103" s="22" t="str">
        <f t="shared" si="2"/>
        <v>1</v>
      </c>
      <c r="E103" s="23" t="s">
        <v>130</v>
      </c>
      <c r="F103" s="23" t="s">
        <v>131</v>
      </c>
      <c r="G103" s="23" t="s">
        <v>189</v>
      </c>
      <c r="H103" s="24" t="s">
        <v>48</v>
      </c>
      <c r="I103" s="25">
        <v>78011</v>
      </c>
      <c r="J103" s="26">
        <f t="shared" si="3"/>
        <v>0</v>
      </c>
      <c r="K103" s="1" t="str">
        <f t="shared" si="4"/>
        <v xml:space="preserve"> </v>
      </c>
      <c r="L103" s="27">
        <f t="shared" ref="L103:L109" si="11">+I103</f>
        <v>78011</v>
      </c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1">
        <f t="shared" si="5"/>
        <v>78011</v>
      </c>
      <c r="AE103" s="1">
        <f t="shared" si="6"/>
        <v>78011</v>
      </c>
      <c r="AF103" s="1">
        <f t="shared" si="7"/>
        <v>0</v>
      </c>
      <c r="AG103" s="2"/>
      <c r="AH103" s="2"/>
      <c r="AI103" s="2"/>
      <c r="AJ103" s="2"/>
    </row>
    <row r="104" spans="1:36" ht="15.75" customHeight="1" x14ac:dyDescent="0.25">
      <c r="A104" s="21" t="s">
        <v>190</v>
      </c>
      <c r="B104" s="21" t="s">
        <v>54</v>
      </c>
      <c r="C104" s="22" t="str">
        <f t="shared" si="1"/>
        <v>A</v>
      </c>
      <c r="D104" s="22" t="str">
        <f t="shared" si="2"/>
        <v>1</v>
      </c>
      <c r="E104" s="23" t="s">
        <v>130</v>
      </c>
      <c r="F104" s="23" t="s">
        <v>131</v>
      </c>
      <c r="G104" s="23" t="s">
        <v>189</v>
      </c>
      <c r="H104" s="24" t="s">
        <v>48</v>
      </c>
      <c r="I104" s="25">
        <v>7400</v>
      </c>
      <c r="J104" s="26">
        <f t="shared" si="3"/>
        <v>0</v>
      </c>
      <c r="K104" s="1" t="str">
        <f t="shared" si="4"/>
        <v xml:space="preserve"> </v>
      </c>
      <c r="L104" s="27">
        <f t="shared" si="11"/>
        <v>7400</v>
      </c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1">
        <f t="shared" si="5"/>
        <v>7400</v>
      </c>
      <c r="AE104" s="1">
        <f t="shared" si="6"/>
        <v>7400</v>
      </c>
      <c r="AF104" s="1">
        <f t="shared" si="7"/>
        <v>0</v>
      </c>
      <c r="AG104" s="2"/>
      <c r="AH104" s="2"/>
      <c r="AI104" s="2"/>
      <c r="AJ104" s="2"/>
    </row>
    <row r="105" spans="1:36" ht="15.75" customHeight="1" x14ac:dyDescent="0.25">
      <c r="A105" s="21" t="s">
        <v>191</v>
      </c>
      <c r="B105" s="21" t="s">
        <v>63</v>
      </c>
      <c r="C105" s="22" t="str">
        <f t="shared" si="1"/>
        <v>A</v>
      </c>
      <c r="D105" s="22" t="str">
        <f t="shared" si="2"/>
        <v>2</v>
      </c>
      <c r="E105" s="23" t="s">
        <v>130</v>
      </c>
      <c r="F105" s="23" t="s">
        <v>134</v>
      </c>
      <c r="G105" s="23" t="s">
        <v>189</v>
      </c>
      <c r="H105" s="24" t="s">
        <v>48</v>
      </c>
      <c r="I105" s="25">
        <v>2000</v>
      </c>
      <c r="J105" s="26">
        <f t="shared" si="3"/>
        <v>0</v>
      </c>
      <c r="K105" s="1" t="str">
        <f t="shared" si="4"/>
        <v xml:space="preserve"> </v>
      </c>
      <c r="L105" s="27">
        <f t="shared" si="11"/>
        <v>2000</v>
      </c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1">
        <f t="shared" si="5"/>
        <v>2000</v>
      </c>
      <c r="AE105" s="1">
        <f t="shared" si="6"/>
        <v>2000</v>
      </c>
      <c r="AF105" s="1">
        <f t="shared" si="7"/>
        <v>0</v>
      </c>
      <c r="AG105" s="2"/>
      <c r="AH105" s="2"/>
      <c r="AI105" s="2"/>
      <c r="AJ105" s="2"/>
    </row>
    <row r="106" spans="1:36" ht="15.75" customHeight="1" x14ac:dyDescent="0.25">
      <c r="A106" s="21" t="s">
        <v>192</v>
      </c>
      <c r="B106" s="21" t="s">
        <v>46</v>
      </c>
      <c r="C106" s="22" t="str">
        <f t="shared" si="1"/>
        <v>A</v>
      </c>
      <c r="D106" s="22" t="str">
        <f t="shared" si="2"/>
        <v>4</v>
      </c>
      <c r="E106" s="23" t="s">
        <v>130</v>
      </c>
      <c r="F106" s="23" t="s">
        <v>134</v>
      </c>
      <c r="G106" s="23" t="s">
        <v>189</v>
      </c>
      <c r="H106" s="24" t="s">
        <v>48</v>
      </c>
      <c r="I106" s="25">
        <v>2000</v>
      </c>
      <c r="J106" s="26">
        <f t="shared" si="3"/>
        <v>0</v>
      </c>
      <c r="K106" s="1" t="str">
        <f t="shared" si="4"/>
        <v xml:space="preserve"> </v>
      </c>
      <c r="L106" s="27">
        <f t="shared" si="11"/>
        <v>2000</v>
      </c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1">
        <f t="shared" si="5"/>
        <v>2000</v>
      </c>
      <c r="AE106" s="1">
        <f t="shared" si="6"/>
        <v>2000</v>
      </c>
      <c r="AF106" s="1">
        <f t="shared" si="7"/>
        <v>0</v>
      </c>
      <c r="AG106" s="2"/>
      <c r="AH106" s="2"/>
      <c r="AI106" s="2"/>
      <c r="AJ106" s="2"/>
    </row>
    <row r="107" spans="1:36" ht="15.75" customHeight="1" x14ac:dyDescent="0.25">
      <c r="A107" s="21" t="s">
        <v>193</v>
      </c>
      <c r="B107" s="21" t="s">
        <v>50</v>
      </c>
      <c r="C107" s="22" t="str">
        <f t="shared" si="1"/>
        <v>A</v>
      </c>
      <c r="D107" s="22" t="str">
        <f t="shared" si="2"/>
        <v>4</v>
      </c>
      <c r="E107" s="23" t="s">
        <v>130</v>
      </c>
      <c r="F107" s="23" t="s">
        <v>134</v>
      </c>
      <c r="G107" s="23" t="s">
        <v>189</v>
      </c>
      <c r="H107" s="24" t="s">
        <v>48</v>
      </c>
      <c r="I107" s="25">
        <v>7000</v>
      </c>
      <c r="J107" s="26">
        <f t="shared" si="3"/>
        <v>0</v>
      </c>
      <c r="K107" s="1" t="str">
        <f t="shared" si="4"/>
        <v xml:space="preserve"> </v>
      </c>
      <c r="L107" s="27">
        <f t="shared" si="11"/>
        <v>7000</v>
      </c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1">
        <f t="shared" si="5"/>
        <v>7000</v>
      </c>
      <c r="AE107" s="1">
        <f t="shared" si="6"/>
        <v>7000</v>
      </c>
      <c r="AF107" s="1">
        <f t="shared" si="7"/>
        <v>0</v>
      </c>
      <c r="AG107" s="2"/>
      <c r="AH107" s="2"/>
      <c r="AI107" s="2"/>
      <c r="AJ107" s="2"/>
    </row>
    <row r="108" spans="1:36" ht="15.75" customHeight="1" x14ac:dyDescent="0.25">
      <c r="A108" s="21" t="s">
        <v>194</v>
      </c>
      <c r="B108" s="21" t="s">
        <v>195</v>
      </c>
      <c r="C108" s="22" t="str">
        <f t="shared" si="1"/>
        <v>A</v>
      </c>
      <c r="D108" s="22" t="str">
        <f t="shared" si="2"/>
        <v>4</v>
      </c>
      <c r="E108" s="23" t="s">
        <v>130</v>
      </c>
      <c r="F108" s="23" t="s">
        <v>134</v>
      </c>
      <c r="G108" s="23" t="s">
        <v>189</v>
      </c>
      <c r="H108" s="24" t="s">
        <v>48</v>
      </c>
      <c r="I108" s="25">
        <v>3200</v>
      </c>
      <c r="J108" s="26">
        <f t="shared" si="3"/>
        <v>0</v>
      </c>
      <c r="K108" s="1" t="str">
        <f t="shared" si="4"/>
        <v xml:space="preserve"> </v>
      </c>
      <c r="L108" s="27">
        <f t="shared" si="11"/>
        <v>3200</v>
      </c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1">
        <f t="shared" si="5"/>
        <v>3200</v>
      </c>
      <c r="AE108" s="1">
        <f t="shared" si="6"/>
        <v>3200</v>
      </c>
      <c r="AF108" s="1">
        <f t="shared" si="7"/>
        <v>0</v>
      </c>
      <c r="AG108" s="2"/>
      <c r="AH108" s="2"/>
      <c r="AI108" s="2"/>
      <c r="AJ108" s="2"/>
    </row>
    <row r="109" spans="1:36" ht="15.75" customHeight="1" x14ac:dyDescent="0.25">
      <c r="A109" s="21" t="s">
        <v>196</v>
      </c>
      <c r="B109" s="21" t="s">
        <v>52</v>
      </c>
      <c r="C109" s="22" t="str">
        <f t="shared" si="1"/>
        <v>A</v>
      </c>
      <c r="D109" s="22" t="str">
        <f t="shared" si="2"/>
        <v>4</v>
      </c>
      <c r="E109" s="23" t="s">
        <v>130</v>
      </c>
      <c r="F109" s="23" t="s">
        <v>164</v>
      </c>
      <c r="G109" s="23" t="s">
        <v>189</v>
      </c>
      <c r="H109" s="24" t="s">
        <v>48</v>
      </c>
      <c r="I109" s="25">
        <v>52000</v>
      </c>
      <c r="J109" s="26">
        <f t="shared" si="3"/>
        <v>0</v>
      </c>
      <c r="K109" s="1" t="str">
        <f t="shared" si="4"/>
        <v xml:space="preserve"> </v>
      </c>
      <c r="L109" s="27">
        <f t="shared" si="11"/>
        <v>52000</v>
      </c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1">
        <f t="shared" si="5"/>
        <v>52000</v>
      </c>
      <c r="AE109" s="1">
        <f t="shared" si="6"/>
        <v>52000</v>
      </c>
      <c r="AF109" s="1">
        <f t="shared" si="7"/>
        <v>0</v>
      </c>
      <c r="AG109" s="2"/>
      <c r="AH109" s="2"/>
      <c r="AI109" s="2"/>
      <c r="AJ109" s="2"/>
    </row>
    <row r="110" spans="1:36" ht="15.75" customHeight="1" x14ac:dyDescent="0.25">
      <c r="A110" s="21" t="s">
        <v>197</v>
      </c>
      <c r="B110" s="21" t="s">
        <v>59</v>
      </c>
      <c r="C110" s="22" t="str">
        <f t="shared" si="1"/>
        <v>A</v>
      </c>
      <c r="D110" s="22" t="str">
        <f t="shared" si="2"/>
        <v>1</v>
      </c>
      <c r="E110" s="23" t="s">
        <v>128</v>
      </c>
      <c r="F110" s="23"/>
      <c r="G110" s="23"/>
      <c r="H110" s="24" t="s">
        <v>48</v>
      </c>
      <c r="I110" s="25">
        <v>75245</v>
      </c>
      <c r="J110" s="26">
        <f t="shared" si="3"/>
        <v>0</v>
      </c>
      <c r="K110" s="1">
        <f t="shared" si="4"/>
        <v>75245</v>
      </c>
      <c r="L110" s="27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1">
        <f t="shared" si="5"/>
        <v>0</v>
      </c>
      <c r="AE110" s="1">
        <f t="shared" si="6"/>
        <v>75245</v>
      </c>
      <c r="AF110" s="1">
        <f t="shared" si="7"/>
        <v>0</v>
      </c>
      <c r="AG110" s="2"/>
      <c r="AH110" s="2"/>
      <c r="AI110" s="2"/>
      <c r="AJ110" s="2"/>
    </row>
    <row r="111" spans="1:36" ht="15.75" customHeight="1" x14ac:dyDescent="0.25">
      <c r="A111" s="21" t="s">
        <v>198</v>
      </c>
      <c r="B111" s="21" t="s">
        <v>199</v>
      </c>
      <c r="C111" s="22" t="str">
        <f t="shared" si="1"/>
        <v>A</v>
      </c>
      <c r="D111" s="22" t="str">
        <f t="shared" si="2"/>
        <v>2</v>
      </c>
      <c r="E111" s="23" t="s">
        <v>130</v>
      </c>
      <c r="F111" s="23" t="s">
        <v>134</v>
      </c>
      <c r="G111" s="23" t="s">
        <v>189</v>
      </c>
      <c r="H111" s="24" t="s">
        <v>48</v>
      </c>
      <c r="I111" s="25">
        <v>5000</v>
      </c>
      <c r="J111" s="26">
        <f t="shared" si="3"/>
        <v>0</v>
      </c>
      <c r="K111" s="1" t="str">
        <f t="shared" si="4"/>
        <v xml:space="preserve"> </v>
      </c>
      <c r="L111" s="27">
        <f t="shared" ref="L111:L137" si="12">+I111</f>
        <v>5000</v>
      </c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1">
        <f t="shared" si="5"/>
        <v>5000</v>
      </c>
      <c r="AE111" s="1">
        <f t="shared" si="6"/>
        <v>5000</v>
      </c>
      <c r="AF111" s="1">
        <f t="shared" si="7"/>
        <v>0</v>
      </c>
      <c r="AG111" s="2"/>
      <c r="AH111" s="2"/>
      <c r="AI111" s="2"/>
      <c r="AJ111" s="2"/>
    </row>
    <row r="112" spans="1:36" ht="15.75" customHeight="1" x14ac:dyDescent="0.25">
      <c r="A112" s="21" t="s">
        <v>200</v>
      </c>
      <c r="B112" s="21" t="s">
        <v>201</v>
      </c>
      <c r="C112" s="22" t="str">
        <f t="shared" si="1"/>
        <v>A</v>
      </c>
      <c r="D112" s="22" t="str">
        <f t="shared" si="2"/>
        <v>4</v>
      </c>
      <c r="E112" s="23" t="s">
        <v>130</v>
      </c>
      <c r="F112" s="23" t="s">
        <v>134</v>
      </c>
      <c r="G112" s="23" t="s">
        <v>189</v>
      </c>
      <c r="H112" s="24" t="s">
        <v>48</v>
      </c>
      <c r="I112" s="25">
        <v>2000</v>
      </c>
      <c r="J112" s="26">
        <f t="shared" si="3"/>
        <v>0</v>
      </c>
      <c r="K112" s="1" t="str">
        <f t="shared" si="4"/>
        <v xml:space="preserve"> </v>
      </c>
      <c r="L112" s="27">
        <f t="shared" si="12"/>
        <v>2000</v>
      </c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1">
        <f t="shared" si="5"/>
        <v>2000</v>
      </c>
      <c r="AE112" s="1">
        <f t="shared" si="6"/>
        <v>2000</v>
      </c>
      <c r="AF112" s="1">
        <f t="shared" si="7"/>
        <v>0</v>
      </c>
      <c r="AG112" s="2"/>
      <c r="AH112" s="2"/>
      <c r="AI112" s="2"/>
      <c r="AJ112" s="2"/>
    </row>
    <row r="113" spans="1:36" ht="15.75" customHeight="1" x14ac:dyDescent="0.25">
      <c r="A113" s="21" t="s">
        <v>202</v>
      </c>
      <c r="B113" s="21" t="s">
        <v>50</v>
      </c>
      <c r="C113" s="22" t="str">
        <f t="shared" si="1"/>
        <v>A</v>
      </c>
      <c r="D113" s="22" t="str">
        <f t="shared" si="2"/>
        <v>4</v>
      </c>
      <c r="E113" s="23" t="s">
        <v>130</v>
      </c>
      <c r="F113" s="23" t="s">
        <v>134</v>
      </c>
      <c r="G113" s="23" t="s">
        <v>189</v>
      </c>
      <c r="H113" s="24" t="s">
        <v>48</v>
      </c>
      <c r="I113" s="25">
        <v>5000</v>
      </c>
      <c r="J113" s="26">
        <f t="shared" si="3"/>
        <v>0</v>
      </c>
      <c r="K113" s="1" t="str">
        <f t="shared" si="4"/>
        <v xml:space="preserve"> </v>
      </c>
      <c r="L113" s="27">
        <f t="shared" si="12"/>
        <v>5000</v>
      </c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1">
        <f t="shared" si="5"/>
        <v>5000</v>
      </c>
      <c r="AE113" s="1">
        <f t="shared" si="6"/>
        <v>5000</v>
      </c>
      <c r="AF113" s="1">
        <f t="shared" si="7"/>
        <v>0</v>
      </c>
      <c r="AG113" s="2"/>
      <c r="AH113" s="2"/>
      <c r="AI113" s="2"/>
      <c r="AJ113" s="2"/>
    </row>
    <row r="114" spans="1:36" ht="15.75" customHeight="1" x14ac:dyDescent="0.25">
      <c r="A114" s="21" t="s">
        <v>203</v>
      </c>
      <c r="B114" s="21" t="s">
        <v>204</v>
      </c>
      <c r="C114" s="22" t="str">
        <f t="shared" si="1"/>
        <v>A</v>
      </c>
      <c r="D114" s="22" t="str">
        <f t="shared" si="2"/>
        <v>4</v>
      </c>
      <c r="E114" s="23" t="s">
        <v>130</v>
      </c>
      <c r="F114" s="23" t="s">
        <v>134</v>
      </c>
      <c r="G114" s="23" t="s">
        <v>189</v>
      </c>
      <c r="H114" s="24" t="s">
        <v>48</v>
      </c>
      <c r="I114" s="25">
        <v>3000</v>
      </c>
      <c r="J114" s="26">
        <f t="shared" si="3"/>
        <v>0</v>
      </c>
      <c r="K114" s="1" t="str">
        <f t="shared" si="4"/>
        <v xml:space="preserve"> </v>
      </c>
      <c r="L114" s="27">
        <f t="shared" si="12"/>
        <v>3000</v>
      </c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1">
        <f t="shared" si="5"/>
        <v>3000</v>
      </c>
      <c r="AE114" s="1">
        <f t="shared" si="6"/>
        <v>3000</v>
      </c>
      <c r="AF114" s="1">
        <f t="shared" si="7"/>
        <v>0</v>
      </c>
      <c r="AG114" s="2"/>
      <c r="AH114" s="2"/>
      <c r="AI114" s="2"/>
      <c r="AJ114" s="2"/>
    </row>
    <row r="115" spans="1:36" ht="15.75" customHeight="1" x14ac:dyDescent="0.25">
      <c r="A115" s="21" t="s">
        <v>205</v>
      </c>
      <c r="B115" s="21" t="s">
        <v>46</v>
      </c>
      <c r="C115" s="22" t="str">
        <f t="shared" si="1"/>
        <v>A</v>
      </c>
      <c r="D115" s="22" t="str">
        <f t="shared" si="2"/>
        <v>4</v>
      </c>
      <c r="E115" s="23" t="s">
        <v>130</v>
      </c>
      <c r="F115" s="23" t="s">
        <v>134</v>
      </c>
      <c r="G115" s="23" t="s">
        <v>206</v>
      </c>
      <c r="H115" s="24" t="s">
        <v>48</v>
      </c>
      <c r="I115" s="25">
        <v>200</v>
      </c>
      <c r="J115" s="26">
        <f t="shared" si="3"/>
        <v>0</v>
      </c>
      <c r="K115" s="1" t="str">
        <f t="shared" si="4"/>
        <v xml:space="preserve"> </v>
      </c>
      <c r="L115" s="27">
        <f t="shared" si="12"/>
        <v>200</v>
      </c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1">
        <f t="shared" si="5"/>
        <v>200</v>
      </c>
      <c r="AE115" s="1">
        <f t="shared" si="6"/>
        <v>200</v>
      </c>
      <c r="AF115" s="1">
        <f t="shared" si="7"/>
        <v>0</v>
      </c>
      <c r="AG115" s="2"/>
      <c r="AH115" s="2"/>
      <c r="AI115" s="2"/>
      <c r="AJ115" s="2"/>
    </row>
    <row r="116" spans="1:36" ht="15.75" customHeight="1" x14ac:dyDescent="0.25">
      <c r="A116" s="21" t="s">
        <v>207</v>
      </c>
      <c r="B116" s="21" t="s">
        <v>50</v>
      </c>
      <c r="C116" s="22" t="str">
        <f t="shared" si="1"/>
        <v>A</v>
      </c>
      <c r="D116" s="22" t="str">
        <f t="shared" si="2"/>
        <v>4</v>
      </c>
      <c r="E116" s="23" t="s">
        <v>130</v>
      </c>
      <c r="F116" s="23" t="s">
        <v>134</v>
      </c>
      <c r="G116" s="23" t="s">
        <v>206</v>
      </c>
      <c r="H116" s="24" t="s">
        <v>48</v>
      </c>
      <c r="I116" s="25">
        <v>200</v>
      </c>
      <c r="J116" s="26">
        <f t="shared" si="3"/>
        <v>0</v>
      </c>
      <c r="K116" s="1" t="str">
        <f t="shared" si="4"/>
        <v xml:space="preserve"> </v>
      </c>
      <c r="L116" s="27">
        <f t="shared" si="12"/>
        <v>200</v>
      </c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1">
        <f t="shared" si="5"/>
        <v>200</v>
      </c>
      <c r="AE116" s="1">
        <f t="shared" si="6"/>
        <v>200</v>
      </c>
      <c r="AF116" s="1">
        <f t="shared" si="7"/>
        <v>0</v>
      </c>
      <c r="AG116" s="2"/>
      <c r="AH116" s="2"/>
      <c r="AI116" s="2"/>
      <c r="AJ116" s="2"/>
    </row>
    <row r="117" spans="1:36" ht="15.75" customHeight="1" x14ac:dyDescent="0.25">
      <c r="A117" s="21" t="s">
        <v>208</v>
      </c>
      <c r="B117" s="21" t="s">
        <v>59</v>
      </c>
      <c r="C117" s="22" t="str">
        <f t="shared" si="1"/>
        <v>A</v>
      </c>
      <c r="D117" s="22" t="str">
        <f t="shared" si="2"/>
        <v>1</v>
      </c>
      <c r="E117" s="23" t="s">
        <v>130</v>
      </c>
      <c r="F117" s="23" t="s">
        <v>131</v>
      </c>
      <c r="G117" s="23" t="s">
        <v>206</v>
      </c>
      <c r="H117" s="24" t="s">
        <v>48</v>
      </c>
      <c r="I117" s="25">
        <v>111827</v>
      </c>
      <c r="J117" s="26">
        <f t="shared" si="3"/>
        <v>0</v>
      </c>
      <c r="K117" s="1" t="str">
        <f t="shared" si="4"/>
        <v xml:space="preserve"> </v>
      </c>
      <c r="L117" s="27">
        <f t="shared" si="12"/>
        <v>111827</v>
      </c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1">
        <f t="shared" si="5"/>
        <v>111827</v>
      </c>
      <c r="AE117" s="1">
        <f t="shared" si="6"/>
        <v>111827</v>
      </c>
      <c r="AF117" s="1">
        <f t="shared" si="7"/>
        <v>0</v>
      </c>
      <c r="AG117" s="2"/>
      <c r="AH117" s="2"/>
      <c r="AI117" s="2"/>
      <c r="AJ117" s="2"/>
    </row>
    <row r="118" spans="1:36" ht="15.75" customHeight="1" x14ac:dyDescent="0.25">
      <c r="A118" s="21" t="s">
        <v>209</v>
      </c>
      <c r="B118" s="21" t="s">
        <v>210</v>
      </c>
      <c r="C118" s="22" t="str">
        <f t="shared" si="1"/>
        <v>A</v>
      </c>
      <c r="D118" s="22" t="str">
        <f t="shared" si="2"/>
        <v>1</v>
      </c>
      <c r="E118" s="23" t="s">
        <v>130</v>
      </c>
      <c r="F118" s="23" t="s">
        <v>131</v>
      </c>
      <c r="G118" s="23" t="s">
        <v>206</v>
      </c>
      <c r="H118" s="24" t="s">
        <v>48</v>
      </c>
      <c r="I118" s="25">
        <v>28800</v>
      </c>
      <c r="J118" s="26">
        <f t="shared" si="3"/>
        <v>0</v>
      </c>
      <c r="K118" s="1" t="str">
        <f t="shared" si="4"/>
        <v xml:space="preserve"> </v>
      </c>
      <c r="L118" s="27">
        <f t="shared" si="12"/>
        <v>28800</v>
      </c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1">
        <f t="shared" si="5"/>
        <v>28800</v>
      </c>
      <c r="AE118" s="1">
        <f t="shared" si="6"/>
        <v>28800</v>
      </c>
      <c r="AF118" s="1">
        <f t="shared" si="7"/>
        <v>0</v>
      </c>
      <c r="AG118" s="2"/>
      <c r="AH118" s="2"/>
      <c r="AI118" s="2"/>
      <c r="AJ118" s="2"/>
    </row>
    <row r="119" spans="1:36" ht="15.75" customHeight="1" x14ac:dyDescent="0.25">
      <c r="A119" s="21" t="s">
        <v>211</v>
      </c>
      <c r="B119" s="21" t="s">
        <v>212</v>
      </c>
      <c r="C119" s="22" t="str">
        <f t="shared" si="1"/>
        <v>A</v>
      </c>
      <c r="D119" s="22" t="str">
        <f t="shared" si="2"/>
        <v>4</v>
      </c>
      <c r="E119" s="23" t="s">
        <v>130</v>
      </c>
      <c r="F119" s="23" t="s">
        <v>134</v>
      </c>
      <c r="G119" s="23" t="s">
        <v>206</v>
      </c>
      <c r="H119" s="24" t="s">
        <v>48</v>
      </c>
      <c r="I119" s="25">
        <v>4000</v>
      </c>
      <c r="J119" s="26">
        <f t="shared" si="3"/>
        <v>0</v>
      </c>
      <c r="K119" s="1" t="str">
        <f t="shared" si="4"/>
        <v xml:space="preserve"> </v>
      </c>
      <c r="L119" s="27">
        <f t="shared" si="12"/>
        <v>4000</v>
      </c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1">
        <f t="shared" si="5"/>
        <v>4000</v>
      </c>
      <c r="AE119" s="1">
        <f t="shared" si="6"/>
        <v>4000</v>
      </c>
      <c r="AF119" s="1">
        <f t="shared" si="7"/>
        <v>0</v>
      </c>
      <c r="AG119" s="2"/>
      <c r="AH119" s="2"/>
      <c r="AI119" s="2"/>
      <c r="AJ119" s="2"/>
    </row>
    <row r="120" spans="1:36" ht="15.75" customHeight="1" x14ac:dyDescent="0.25">
      <c r="A120" s="21" t="s">
        <v>213</v>
      </c>
      <c r="B120" s="21" t="s">
        <v>50</v>
      </c>
      <c r="C120" s="22" t="str">
        <f t="shared" si="1"/>
        <v>A</v>
      </c>
      <c r="D120" s="22" t="str">
        <f t="shared" si="2"/>
        <v>4</v>
      </c>
      <c r="E120" s="23" t="s">
        <v>130</v>
      </c>
      <c r="F120" s="23" t="s">
        <v>134</v>
      </c>
      <c r="G120" s="23" t="s">
        <v>206</v>
      </c>
      <c r="H120" s="24" t="s">
        <v>48</v>
      </c>
      <c r="I120" s="25">
        <v>3000</v>
      </c>
      <c r="J120" s="26">
        <f t="shared" si="3"/>
        <v>0</v>
      </c>
      <c r="K120" s="1" t="str">
        <f t="shared" si="4"/>
        <v xml:space="preserve"> </v>
      </c>
      <c r="L120" s="27">
        <f t="shared" si="12"/>
        <v>3000</v>
      </c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1">
        <f t="shared" si="5"/>
        <v>3000</v>
      </c>
      <c r="AE120" s="1">
        <f t="shared" si="6"/>
        <v>3000</v>
      </c>
      <c r="AF120" s="1">
        <f t="shared" si="7"/>
        <v>0</v>
      </c>
      <c r="AG120" s="2"/>
      <c r="AH120" s="2"/>
      <c r="AI120" s="2"/>
      <c r="AJ120" s="2"/>
    </row>
    <row r="121" spans="1:36" ht="15.75" customHeight="1" x14ac:dyDescent="0.25">
      <c r="A121" s="21" t="s">
        <v>214</v>
      </c>
      <c r="B121" s="21" t="s">
        <v>54</v>
      </c>
      <c r="C121" s="22" t="str">
        <f t="shared" si="1"/>
        <v>A</v>
      </c>
      <c r="D121" s="22" t="str">
        <f t="shared" si="2"/>
        <v>1</v>
      </c>
      <c r="E121" s="23" t="s">
        <v>130</v>
      </c>
      <c r="F121" s="23" t="s">
        <v>131</v>
      </c>
      <c r="G121" s="23" t="s">
        <v>206</v>
      </c>
      <c r="H121" s="24" t="s">
        <v>48</v>
      </c>
      <c r="I121" s="25">
        <v>55500</v>
      </c>
      <c r="J121" s="26">
        <f t="shared" si="3"/>
        <v>0</v>
      </c>
      <c r="K121" s="1" t="str">
        <f t="shared" si="4"/>
        <v xml:space="preserve"> </v>
      </c>
      <c r="L121" s="27">
        <f t="shared" si="12"/>
        <v>55500</v>
      </c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1">
        <f t="shared" si="5"/>
        <v>55500</v>
      </c>
      <c r="AE121" s="1">
        <f t="shared" si="6"/>
        <v>55500</v>
      </c>
      <c r="AF121" s="1">
        <f t="shared" si="7"/>
        <v>0</v>
      </c>
      <c r="AG121" s="2"/>
      <c r="AH121" s="2"/>
      <c r="AI121" s="2"/>
      <c r="AJ121" s="2"/>
    </row>
    <row r="122" spans="1:36" ht="15.75" customHeight="1" x14ac:dyDescent="0.25">
      <c r="A122" s="21" t="s">
        <v>215</v>
      </c>
      <c r="B122" s="21" t="s">
        <v>63</v>
      </c>
      <c r="C122" s="22" t="str">
        <f t="shared" si="1"/>
        <v>A</v>
      </c>
      <c r="D122" s="22" t="str">
        <f t="shared" si="2"/>
        <v>2</v>
      </c>
      <c r="E122" s="23" t="s">
        <v>130</v>
      </c>
      <c r="F122" s="23" t="s">
        <v>134</v>
      </c>
      <c r="G122" s="23" t="s">
        <v>206</v>
      </c>
      <c r="H122" s="24" t="s">
        <v>48</v>
      </c>
      <c r="I122" s="25">
        <v>1200</v>
      </c>
      <c r="J122" s="26">
        <f t="shared" si="3"/>
        <v>0</v>
      </c>
      <c r="K122" s="1" t="str">
        <f t="shared" si="4"/>
        <v xml:space="preserve"> </v>
      </c>
      <c r="L122" s="27">
        <f t="shared" si="12"/>
        <v>1200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1">
        <f t="shared" si="5"/>
        <v>1200</v>
      </c>
      <c r="AE122" s="1">
        <f t="shared" si="6"/>
        <v>1200</v>
      </c>
      <c r="AF122" s="1">
        <f t="shared" si="7"/>
        <v>0</v>
      </c>
      <c r="AG122" s="2"/>
      <c r="AH122" s="2"/>
      <c r="AI122" s="2"/>
      <c r="AJ122" s="2"/>
    </row>
    <row r="123" spans="1:36" ht="15.75" customHeight="1" x14ac:dyDescent="0.25">
      <c r="A123" s="21" t="s">
        <v>216</v>
      </c>
      <c r="B123" s="21" t="s">
        <v>46</v>
      </c>
      <c r="C123" s="22" t="str">
        <f t="shared" si="1"/>
        <v>A</v>
      </c>
      <c r="D123" s="22" t="str">
        <f t="shared" si="2"/>
        <v>4</v>
      </c>
      <c r="E123" s="23" t="s">
        <v>130</v>
      </c>
      <c r="F123" s="23" t="s">
        <v>134</v>
      </c>
      <c r="G123" s="23" t="s">
        <v>206</v>
      </c>
      <c r="H123" s="24" t="s">
        <v>48</v>
      </c>
      <c r="I123" s="25">
        <v>10100</v>
      </c>
      <c r="J123" s="26">
        <f t="shared" si="3"/>
        <v>0</v>
      </c>
      <c r="K123" s="1" t="str">
        <f t="shared" si="4"/>
        <v xml:space="preserve"> </v>
      </c>
      <c r="L123" s="27">
        <f t="shared" si="12"/>
        <v>10100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1">
        <f t="shared" si="5"/>
        <v>10100</v>
      </c>
      <c r="AE123" s="1">
        <f t="shared" si="6"/>
        <v>10100</v>
      </c>
      <c r="AF123" s="1">
        <f t="shared" si="7"/>
        <v>0</v>
      </c>
      <c r="AG123" s="2"/>
      <c r="AH123" s="2"/>
      <c r="AI123" s="2"/>
      <c r="AJ123" s="2"/>
    </row>
    <row r="124" spans="1:36" ht="15.75" customHeight="1" x14ac:dyDescent="0.25">
      <c r="A124" s="21" t="s">
        <v>217</v>
      </c>
      <c r="B124" s="21" t="s">
        <v>50</v>
      </c>
      <c r="C124" s="22" t="str">
        <f t="shared" si="1"/>
        <v>A</v>
      </c>
      <c r="D124" s="22" t="str">
        <f t="shared" si="2"/>
        <v>4</v>
      </c>
      <c r="E124" s="23" t="s">
        <v>130</v>
      </c>
      <c r="F124" s="23" t="s">
        <v>134</v>
      </c>
      <c r="G124" s="23" t="s">
        <v>206</v>
      </c>
      <c r="H124" s="24" t="s">
        <v>48</v>
      </c>
      <c r="I124" s="25">
        <v>3000</v>
      </c>
      <c r="J124" s="26">
        <f t="shared" si="3"/>
        <v>0</v>
      </c>
      <c r="K124" s="1" t="str">
        <f t="shared" si="4"/>
        <v xml:space="preserve"> </v>
      </c>
      <c r="L124" s="27">
        <f t="shared" si="12"/>
        <v>3000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1">
        <f t="shared" si="5"/>
        <v>3000</v>
      </c>
      <c r="AE124" s="1">
        <f t="shared" si="6"/>
        <v>3000</v>
      </c>
      <c r="AF124" s="1">
        <f t="shared" si="7"/>
        <v>0</v>
      </c>
      <c r="AG124" s="2"/>
      <c r="AH124" s="2"/>
      <c r="AI124" s="2"/>
      <c r="AJ124" s="2"/>
    </row>
    <row r="125" spans="1:36" ht="15.75" customHeight="1" x14ac:dyDescent="0.25">
      <c r="A125" s="21" t="s">
        <v>218</v>
      </c>
      <c r="B125" s="21" t="s">
        <v>59</v>
      </c>
      <c r="C125" s="22" t="str">
        <f t="shared" si="1"/>
        <v>A</v>
      </c>
      <c r="D125" s="22" t="str">
        <f t="shared" si="2"/>
        <v>1</v>
      </c>
      <c r="E125" s="23" t="s">
        <v>130</v>
      </c>
      <c r="F125" s="23" t="s">
        <v>131</v>
      </c>
      <c r="G125" s="23" t="s">
        <v>206</v>
      </c>
      <c r="H125" s="24" t="s">
        <v>48</v>
      </c>
      <c r="I125" s="25">
        <v>25000</v>
      </c>
      <c r="J125" s="26">
        <f t="shared" si="3"/>
        <v>0</v>
      </c>
      <c r="K125" s="1" t="str">
        <f t="shared" si="4"/>
        <v xml:space="preserve"> </v>
      </c>
      <c r="L125" s="27">
        <f t="shared" si="12"/>
        <v>25000</v>
      </c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1">
        <f t="shared" si="5"/>
        <v>25000</v>
      </c>
      <c r="AE125" s="1">
        <f t="shared" si="6"/>
        <v>25000</v>
      </c>
      <c r="AF125" s="1">
        <f t="shared" si="7"/>
        <v>0</v>
      </c>
      <c r="AG125" s="2"/>
      <c r="AH125" s="2"/>
      <c r="AI125" s="2"/>
      <c r="AJ125" s="2"/>
    </row>
    <row r="126" spans="1:36" ht="15.75" customHeight="1" x14ac:dyDescent="0.25">
      <c r="A126" s="21" t="s">
        <v>219</v>
      </c>
      <c r="B126" s="21" t="s">
        <v>59</v>
      </c>
      <c r="C126" s="22" t="str">
        <f t="shared" si="1"/>
        <v>A</v>
      </c>
      <c r="D126" s="22" t="str">
        <f t="shared" si="2"/>
        <v>1</v>
      </c>
      <c r="E126" s="23" t="s">
        <v>130</v>
      </c>
      <c r="F126" s="23" t="s">
        <v>131</v>
      </c>
      <c r="G126" s="23" t="s">
        <v>206</v>
      </c>
      <c r="H126" s="24" t="s">
        <v>48</v>
      </c>
      <c r="I126" s="25">
        <v>70960</v>
      </c>
      <c r="J126" s="26">
        <f t="shared" si="3"/>
        <v>0</v>
      </c>
      <c r="K126" s="1" t="str">
        <f t="shared" si="4"/>
        <v xml:space="preserve"> </v>
      </c>
      <c r="L126" s="27">
        <f t="shared" si="12"/>
        <v>70960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1">
        <f t="shared" si="5"/>
        <v>70960</v>
      </c>
      <c r="AE126" s="1">
        <f t="shared" si="6"/>
        <v>70960</v>
      </c>
      <c r="AF126" s="1">
        <f t="shared" si="7"/>
        <v>0</v>
      </c>
      <c r="AG126" s="2"/>
      <c r="AH126" s="2"/>
      <c r="AI126" s="2"/>
      <c r="AJ126" s="2"/>
    </row>
    <row r="127" spans="1:36" ht="15.75" customHeight="1" x14ac:dyDescent="0.25">
      <c r="A127" s="21" t="s">
        <v>220</v>
      </c>
      <c r="B127" s="21" t="s">
        <v>50</v>
      </c>
      <c r="C127" s="22" t="str">
        <f t="shared" si="1"/>
        <v>A</v>
      </c>
      <c r="D127" s="22" t="str">
        <f t="shared" si="2"/>
        <v>4</v>
      </c>
      <c r="E127" s="23" t="s">
        <v>130</v>
      </c>
      <c r="F127" s="27" t="s">
        <v>134</v>
      </c>
      <c r="G127" s="23" t="s">
        <v>206</v>
      </c>
      <c r="H127" s="24" t="s">
        <v>48</v>
      </c>
      <c r="I127" s="25">
        <v>500</v>
      </c>
      <c r="J127" s="26">
        <f t="shared" si="3"/>
        <v>0</v>
      </c>
      <c r="K127" s="1" t="str">
        <f t="shared" si="4"/>
        <v xml:space="preserve"> </v>
      </c>
      <c r="L127" s="27">
        <f t="shared" si="12"/>
        <v>500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1">
        <f t="shared" si="5"/>
        <v>500</v>
      </c>
      <c r="AE127" s="1">
        <f t="shared" si="6"/>
        <v>500</v>
      </c>
      <c r="AF127" s="1">
        <f t="shared" si="7"/>
        <v>0</v>
      </c>
      <c r="AG127" s="2"/>
      <c r="AH127" s="2"/>
      <c r="AI127" s="2"/>
      <c r="AJ127" s="2"/>
    </row>
    <row r="128" spans="1:36" ht="15.75" customHeight="1" x14ac:dyDescent="0.25">
      <c r="A128" s="21" t="s">
        <v>221</v>
      </c>
      <c r="B128" s="21" t="s">
        <v>222</v>
      </c>
      <c r="C128" s="22" t="str">
        <f t="shared" si="1"/>
        <v>A</v>
      </c>
      <c r="D128" s="22" t="str">
        <f t="shared" si="2"/>
        <v>1</v>
      </c>
      <c r="E128" s="23" t="s">
        <v>130</v>
      </c>
      <c r="F128" s="23" t="s">
        <v>131</v>
      </c>
      <c r="G128" s="23" t="s">
        <v>206</v>
      </c>
      <c r="H128" s="24" t="s">
        <v>48</v>
      </c>
      <c r="I128" s="25">
        <v>49000</v>
      </c>
      <c r="J128" s="26">
        <f t="shared" si="3"/>
        <v>0</v>
      </c>
      <c r="K128" s="1" t="str">
        <f t="shared" si="4"/>
        <v xml:space="preserve"> </v>
      </c>
      <c r="L128" s="27">
        <f t="shared" si="12"/>
        <v>49000</v>
      </c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1">
        <f t="shared" si="5"/>
        <v>49000</v>
      </c>
      <c r="AE128" s="1">
        <f t="shared" si="6"/>
        <v>49000</v>
      </c>
      <c r="AF128" s="1">
        <f t="shared" si="7"/>
        <v>0</v>
      </c>
      <c r="AG128" s="2"/>
      <c r="AH128" s="2"/>
      <c r="AI128" s="2"/>
      <c r="AJ128" s="2"/>
    </row>
    <row r="129" spans="1:36" ht="15.75" customHeight="1" x14ac:dyDescent="0.25">
      <c r="A129" s="21" t="s">
        <v>223</v>
      </c>
      <c r="B129" s="21" t="s">
        <v>54</v>
      </c>
      <c r="C129" s="22" t="str">
        <f t="shared" si="1"/>
        <v>A</v>
      </c>
      <c r="D129" s="22" t="str">
        <f t="shared" si="2"/>
        <v>1</v>
      </c>
      <c r="E129" s="23" t="s">
        <v>130</v>
      </c>
      <c r="F129" s="23" t="s">
        <v>131</v>
      </c>
      <c r="G129" s="23" t="s">
        <v>206</v>
      </c>
      <c r="H129" s="24" t="s">
        <v>48</v>
      </c>
      <c r="I129" s="25">
        <v>900</v>
      </c>
      <c r="J129" s="26">
        <f t="shared" si="3"/>
        <v>0</v>
      </c>
      <c r="K129" s="1" t="str">
        <f t="shared" si="4"/>
        <v xml:space="preserve"> </v>
      </c>
      <c r="L129" s="27">
        <f t="shared" si="12"/>
        <v>900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1">
        <f t="shared" si="5"/>
        <v>900</v>
      </c>
      <c r="AE129" s="1">
        <f t="shared" si="6"/>
        <v>900</v>
      </c>
      <c r="AF129" s="1">
        <f t="shared" si="7"/>
        <v>0</v>
      </c>
      <c r="AG129" s="2"/>
      <c r="AH129" s="2"/>
      <c r="AI129" s="2"/>
      <c r="AJ129" s="2"/>
    </row>
    <row r="130" spans="1:36" ht="15.75" customHeight="1" x14ac:dyDescent="0.25">
      <c r="A130" s="21" t="s">
        <v>224</v>
      </c>
      <c r="B130" s="21" t="s">
        <v>46</v>
      </c>
      <c r="C130" s="22" t="str">
        <f t="shared" si="1"/>
        <v>A</v>
      </c>
      <c r="D130" s="22" t="str">
        <f t="shared" si="2"/>
        <v>4</v>
      </c>
      <c r="E130" s="23" t="s">
        <v>130</v>
      </c>
      <c r="F130" s="23" t="s">
        <v>134</v>
      </c>
      <c r="G130" s="23" t="s">
        <v>206</v>
      </c>
      <c r="H130" s="24" t="s">
        <v>48</v>
      </c>
      <c r="I130" s="25">
        <v>5000</v>
      </c>
      <c r="J130" s="26">
        <f t="shared" si="3"/>
        <v>0</v>
      </c>
      <c r="K130" s="1" t="str">
        <f t="shared" si="4"/>
        <v xml:space="preserve"> </v>
      </c>
      <c r="L130" s="27">
        <f t="shared" si="12"/>
        <v>5000</v>
      </c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1">
        <f t="shared" si="5"/>
        <v>5000</v>
      </c>
      <c r="AE130" s="1">
        <f t="shared" si="6"/>
        <v>5000</v>
      </c>
      <c r="AF130" s="1">
        <f t="shared" si="7"/>
        <v>0</v>
      </c>
      <c r="AG130" s="2"/>
      <c r="AH130" s="2"/>
      <c r="AI130" s="2"/>
      <c r="AJ130" s="2"/>
    </row>
    <row r="131" spans="1:36" ht="15.75" customHeight="1" x14ac:dyDescent="0.25">
      <c r="A131" s="21" t="s">
        <v>225</v>
      </c>
      <c r="B131" s="21" t="s">
        <v>50</v>
      </c>
      <c r="C131" s="22" t="str">
        <f t="shared" si="1"/>
        <v>A</v>
      </c>
      <c r="D131" s="22" t="str">
        <f t="shared" si="2"/>
        <v>4</v>
      </c>
      <c r="E131" s="23" t="s">
        <v>130</v>
      </c>
      <c r="F131" s="23" t="s">
        <v>134</v>
      </c>
      <c r="G131" s="23" t="s">
        <v>206</v>
      </c>
      <c r="H131" s="24" t="s">
        <v>48</v>
      </c>
      <c r="I131" s="25">
        <v>3500</v>
      </c>
      <c r="J131" s="26">
        <f t="shared" si="3"/>
        <v>0</v>
      </c>
      <c r="K131" s="1" t="str">
        <f t="shared" si="4"/>
        <v xml:space="preserve"> </v>
      </c>
      <c r="L131" s="27">
        <f t="shared" si="12"/>
        <v>3500</v>
      </c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1">
        <f t="shared" si="5"/>
        <v>3500</v>
      </c>
      <c r="AE131" s="1">
        <f t="shared" si="6"/>
        <v>3500</v>
      </c>
      <c r="AF131" s="1">
        <f t="shared" si="7"/>
        <v>0</v>
      </c>
      <c r="AG131" s="2"/>
      <c r="AH131" s="2"/>
      <c r="AI131" s="2"/>
      <c r="AJ131" s="2"/>
    </row>
    <row r="132" spans="1:36" ht="15.75" customHeight="1" x14ac:dyDescent="0.25">
      <c r="A132" s="21" t="s">
        <v>226</v>
      </c>
      <c r="B132" s="21" t="s">
        <v>59</v>
      </c>
      <c r="C132" s="22" t="str">
        <f t="shared" si="1"/>
        <v>A</v>
      </c>
      <c r="D132" s="22" t="str">
        <f t="shared" si="2"/>
        <v>1</v>
      </c>
      <c r="E132" s="23" t="s">
        <v>130</v>
      </c>
      <c r="F132" s="23" t="s">
        <v>131</v>
      </c>
      <c r="G132" s="23" t="s">
        <v>206</v>
      </c>
      <c r="H132" s="24" t="s">
        <v>48</v>
      </c>
      <c r="I132" s="25">
        <v>64000</v>
      </c>
      <c r="J132" s="26">
        <f t="shared" si="3"/>
        <v>0</v>
      </c>
      <c r="K132" s="1" t="str">
        <f t="shared" si="4"/>
        <v xml:space="preserve"> </v>
      </c>
      <c r="L132" s="27">
        <f t="shared" si="12"/>
        <v>64000</v>
      </c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1">
        <f t="shared" si="5"/>
        <v>64000</v>
      </c>
      <c r="AE132" s="1">
        <f t="shared" si="6"/>
        <v>64000</v>
      </c>
      <c r="AF132" s="1">
        <f t="shared" si="7"/>
        <v>0</v>
      </c>
      <c r="AG132" s="2"/>
      <c r="AH132" s="2"/>
      <c r="AI132" s="2"/>
      <c r="AJ132" s="2"/>
    </row>
    <row r="133" spans="1:36" ht="15.75" customHeight="1" x14ac:dyDescent="0.25">
      <c r="A133" s="21" t="s">
        <v>227</v>
      </c>
      <c r="B133" s="21" t="s">
        <v>54</v>
      </c>
      <c r="C133" s="22" t="str">
        <f t="shared" si="1"/>
        <v>A</v>
      </c>
      <c r="D133" s="22" t="str">
        <f t="shared" si="2"/>
        <v>1</v>
      </c>
      <c r="E133" s="23" t="s">
        <v>130</v>
      </c>
      <c r="F133" s="23" t="s">
        <v>131</v>
      </c>
      <c r="G133" s="23" t="s">
        <v>206</v>
      </c>
      <c r="H133" s="24" t="s">
        <v>48</v>
      </c>
      <c r="I133" s="25">
        <v>2200</v>
      </c>
      <c r="J133" s="26">
        <f t="shared" si="3"/>
        <v>0</v>
      </c>
      <c r="K133" s="1" t="str">
        <f t="shared" si="4"/>
        <v xml:space="preserve"> </v>
      </c>
      <c r="L133" s="27">
        <f t="shared" si="12"/>
        <v>2200</v>
      </c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1">
        <f t="shared" si="5"/>
        <v>2200</v>
      </c>
      <c r="AE133" s="1">
        <f t="shared" si="6"/>
        <v>2200</v>
      </c>
      <c r="AF133" s="1">
        <f t="shared" si="7"/>
        <v>0</v>
      </c>
      <c r="AG133" s="2"/>
      <c r="AH133" s="2"/>
      <c r="AI133" s="2"/>
      <c r="AJ133" s="2"/>
    </row>
    <row r="134" spans="1:36" ht="15.75" customHeight="1" x14ac:dyDescent="0.25">
      <c r="A134" s="21" t="s">
        <v>228</v>
      </c>
      <c r="B134" s="21" t="s">
        <v>63</v>
      </c>
      <c r="C134" s="22" t="str">
        <f t="shared" si="1"/>
        <v>A</v>
      </c>
      <c r="D134" s="22" t="str">
        <f t="shared" si="2"/>
        <v>2</v>
      </c>
      <c r="E134" s="23" t="s">
        <v>130</v>
      </c>
      <c r="F134" s="23" t="s">
        <v>134</v>
      </c>
      <c r="G134" s="23" t="s">
        <v>206</v>
      </c>
      <c r="H134" s="24" t="s">
        <v>48</v>
      </c>
      <c r="I134" s="25">
        <v>1500</v>
      </c>
      <c r="J134" s="26">
        <f t="shared" si="3"/>
        <v>0</v>
      </c>
      <c r="K134" s="1" t="str">
        <f t="shared" si="4"/>
        <v xml:space="preserve"> </v>
      </c>
      <c r="L134" s="27">
        <f t="shared" si="12"/>
        <v>1500</v>
      </c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1">
        <f t="shared" si="5"/>
        <v>1500</v>
      </c>
      <c r="AE134" s="1">
        <f t="shared" si="6"/>
        <v>1500</v>
      </c>
      <c r="AF134" s="1">
        <f t="shared" si="7"/>
        <v>0</v>
      </c>
      <c r="AG134" s="2"/>
      <c r="AH134" s="2"/>
      <c r="AI134" s="2"/>
      <c r="AJ134" s="2"/>
    </row>
    <row r="135" spans="1:36" ht="15.75" customHeight="1" x14ac:dyDescent="0.25">
      <c r="A135" s="21" t="s">
        <v>229</v>
      </c>
      <c r="B135" s="21" t="s">
        <v>46</v>
      </c>
      <c r="C135" s="22" t="str">
        <f t="shared" si="1"/>
        <v>A</v>
      </c>
      <c r="D135" s="22" t="str">
        <f t="shared" si="2"/>
        <v>4</v>
      </c>
      <c r="E135" s="23" t="s">
        <v>130</v>
      </c>
      <c r="F135" s="23" t="s">
        <v>134</v>
      </c>
      <c r="G135" s="23" t="s">
        <v>206</v>
      </c>
      <c r="H135" s="24" t="s">
        <v>48</v>
      </c>
      <c r="I135" s="25">
        <v>40000</v>
      </c>
      <c r="J135" s="26">
        <f t="shared" si="3"/>
        <v>0</v>
      </c>
      <c r="K135" s="1" t="str">
        <f t="shared" si="4"/>
        <v xml:space="preserve"> </v>
      </c>
      <c r="L135" s="27">
        <f t="shared" si="12"/>
        <v>40000</v>
      </c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1">
        <f t="shared" si="5"/>
        <v>40000</v>
      </c>
      <c r="AE135" s="1">
        <f t="shared" si="6"/>
        <v>40000</v>
      </c>
      <c r="AF135" s="1">
        <f t="shared" si="7"/>
        <v>0</v>
      </c>
      <c r="AG135" s="2"/>
      <c r="AH135" s="2"/>
      <c r="AI135" s="2"/>
      <c r="AJ135" s="2"/>
    </row>
    <row r="136" spans="1:36" ht="15.75" customHeight="1" x14ac:dyDescent="0.25">
      <c r="A136" s="21" t="s">
        <v>230</v>
      </c>
      <c r="B136" s="21" t="s">
        <v>50</v>
      </c>
      <c r="C136" s="22" t="str">
        <f t="shared" si="1"/>
        <v>A</v>
      </c>
      <c r="D136" s="22" t="str">
        <f t="shared" si="2"/>
        <v>4</v>
      </c>
      <c r="E136" s="23" t="s">
        <v>130</v>
      </c>
      <c r="F136" s="23" t="s">
        <v>134</v>
      </c>
      <c r="G136" s="23" t="s">
        <v>206</v>
      </c>
      <c r="H136" s="24" t="s">
        <v>48</v>
      </c>
      <c r="I136" s="25">
        <v>13000</v>
      </c>
      <c r="J136" s="26">
        <f t="shared" si="3"/>
        <v>0</v>
      </c>
      <c r="K136" s="1" t="str">
        <f t="shared" si="4"/>
        <v xml:space="preserve"> </v>
      </c>
      <c r="L136" s="27">
        <f t="shared" si="12"/>
        <v>13000</v>
      </c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1">
        <f t="shared" si="5"/>
        <v>13000</v>
      </c>
      <c r="AE136" s="1">
        <f t="shared" si="6"/>
        <v>13000</v>
      </c>
      <c r="AF136" s="1">
        <f t="shared" si="7"/>
        <v>0</v>
      </c>
      <c r="AG136" s="2"/>
      <c r="AH136" s="2"/>
      <c r="AI136" s="2"/>
      <c r="AJ136" s="2"/>
    </row>
    <row r="137" spans="1:36" ht="15.75" customHeight="1" x14ac:dyDescent="0.25">
      <c r="A137" s="21" t="s">
        <v>231</v>
      </c>
      <c r="B137" s="21" t="s">
        <v>52</v>
      </c>
      <c r="C137" s="22" t="str">
        <f t="shared" si="1"/>
        <v>A</v>
      </c>
      <c r="D137" s="22" t="str">
        <f t="shared" si="2"/>
        <v>4</v>
      </c>
      <c r="E137" s="23" t="s">
        <v>130</v>
      </c>
      <c r="F137" s="23" t="s">
        <v>164</v>
      </c>
      <c r="G137" s="23" t="s">
        <v>206</v>
      </c>
      <c r="H137" s="24" t="s">
        <v>48</v>
      </c>
      <c r="I137" s="25">
        <v>4500</v>
      </c>
      <c r="J137" s="26">
        <f t="shared" si="3"/>
        <v>0</v>
      </c>
      <c r="K137" s="1" t="str">
        <f t="shared" si="4"/>
        <v xml:space="preserve"> </v>
      </c>
      <c r="L137" s="27">
        <f t="shared" si="12"/>
        <v>4500</v>
      </c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1">
        <f t="shared" si="5"/>
        <v>4500</v>
      </c>
      <c r="AE137" s="1">
        <f t="shared" si="6"/>
        <v>4500</v>
      </c>
      <c r="AF137" s="1">
        <f t="shared" si="7"/>
        <v>0</v>
      </c>
      <c r="AG137" s="2"/>
      <c r="AH137" s="2"/>
      <c r="AI137" s="2"/>
      <c r="AJ137" s="2"/>
    </row>
    <row r="138" spans="1:36" ht="15.75" customHeight="1" x14ac:dyDescent="0.25">
      <c r="A138" s="21" t="s">
        <v>232</v>
      </c>
      <c r="B138" s="21" t="s">
        <v>54</v>
      </c>
      <c r="C138" s="22" t="str">
        <f t="shared" si="1"/>
        <v>A</v>
      </c>
      <c r="D138" s="22" t="str">
        <f t="shared" si="2"/>
        <v>1</v>
      </c>
      <c r="E138" s="23" t="s">
        <v>233</v>
      </c>
      <c r="F138" s="23"/>
      <c r="G138" s="23"/>
      <c r="H138" s="24" t="s">
        <v>48</v>
      </c>
      <c r="I138" s="25">
        <v>476500</v>
      </c>
      <c r="J138" s="26">
        <f t="shared" si="3"/>
        <v>0</v>
      </c>
      <c r="K138" s="1">
        <f t="shared" si="4"/>
        <v>476500</v>
      </c>
      <c r="L138" s="27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1">
        <f t="shared" si="5"/>
        <v>0</v>
      </c>
      <c r="AE138" s="1">
        <f t="shared" si="6"/>
        <v>476500</v>
      </c>
      <c r="AF138" s="1">
        <f t="shared" si="7"/>
        <v>0</v>
      </c>
      <c r="AG138" s="2"/>
      <c r="AH138" s="2"/>
      <c r="AI138" s="2"/>
      <c r="AJ138" s="2"/>
    </row>
    <row r="139" spans="1:36" ht="15.75" customHeight="1" x14ac:dyDescent="0.25">
      <c r="A139" s="21" t="s">
        <v>234</v>
      </c>
      <c r="B139" s="21" t="s">
        <v>63</v>
      </c>
      <c r="C139" s="22" t="str">
        <f t="shared" si="1"/>
        <v>A</v>
      </c>
      <c r="D139" s="22" t="str">
        <f t="shared" si="2"/>
        <v>2</v>
      </c>
      <c r="E139" s="23" t="s">
        <v>233</v>
      </c>
      <c r="F139" s="23"/>
      <c r="G139" s="23"/>
      <c r="H139" s="24" t="s">
        <v>48</v>
      </c>
      <c r="I139" s="25">
        <v>4000</v>
      </c>
      <c r="J139" s="26">
        <f t="shared" si="3"/>
        <v>0</v>
      </c>
      <c r="K139" s="1">
        <f t="shared" si="4"/>
        <v>4000</v>
      </c>
      <c r="L139" s="27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1">
        <f t="shared" si="5"/>
        <v>0</v>
      </c>
      <c r="AE139" s="1">
        <f t="shared" si="6"/>
        <v>4000</v>
      </c>
      <c r="AF139" s="1">
        <f t="shared" si="7"/>
        <v>0</v>
      </c>
      <c r="AG139" s="2"/>
      <c r="AH139" s="2"/>
      <c r="AI139" s="2"/>
      <c r="AJ139" s="2"/>
    </row>
    <row r="140" spans="1:36" ht="15.75" customHeight="1" x14ac:dyDescent="0.25">
      <c r="A140" s="21" t="s">
        <v>235</v>
      </c>
      <c r="B140" s="21" t="s">
        <v>212</v>
      </c>
      <c r="C140" s="22" t="str">
        <f t="shared" si="1"/>
        <v>A</v>
      </c>
      <c r="D140" s="22" t="str">
        <f t="shared" si="2"/>
        <v>4</v>
      </c>
      <c r="E140" s="23" t="s">
        <v>233</v>
      </c>
      <c r="F140" s="23"/>
      <c r="G140" s="23"/>
      <c r="H140" s="24" t="s">
        <v>48</v>
      </c>
      <c r="I140" s="25">
        <v>31000</v>
      </c>
      <c r="J140" s="26">
        <f t="shared" si="3"/>
        <v>0</v>
      </c>
      <c r="K140" s="1">
        <f t="shared" si="4"/>
        <v>31000</v>
      </c>
      <c r="L140" s="27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1">
        <f t="shared" si="5"/>
        <v>0</v>
      </c>
      <c r="AE140" s="1">
        <f t="shared" si="6"/>
        <v>31000</v>
      </c>
      <c r="AF140" s="1">
        <f t="shared" si="7"/>
        <v>0</v>
      </c>
      <c r="AG140" s="2"/>
      <c r="AH140" s="2"/>
      <c r="AI140" s="2"/>
      <c r="AJ140" s="2"/>
    </row>
    <row r="141" spans="1:36" ht="15.75" customHeight="1" x14ac:dyDescent="0.25">
      <c r="A141" s="21" t="s">
        <v>236</v>
      </c>
      <c r="B141" s="21" t="s">
        <v>50</v>
      </c>
      <c r="C141" s="22" t="str">
        <f t="shared" si="1"/>
        <v>A</v>
      </c>
      <c r="D141" s="22" t="str">
        <f t="shared" si="2"/>
        <v>4</v>
      </c>
      <c r="E141" s="23" t="s">
        <v>233</v>
      </c>
      <c r="F141" s="23"/>
      <c r="G141" s="23"/>
      <c r="H141" s="24" t="s">
        <v>48</v>
      </c>
      <c r="I141" s="25">
        <v>15000</v>
      </c>
      <c r="J141" s="26">
        <f t="shared" si="3"/>
        <v>0</v>
      </c>
      <c r="K141" s="1">
        <f t="shared" si="4"/>
        <v>15000</v>
      </c>
      <c r="L141" s="27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1">
        <f t="shared" si="5"/>
        <v>0</v>
      </c>
      <c r="AE141" s="1">
        <f t="shared" si="6"/>
        <v>15000</v>
      </c>
      <c r="AF141" s="1">
        <f t="shared" si="7"/>
        <v>0</v>
      </c>
      <c r="AG141" s="2"/>
      <c r="AH141" s="2"/>
      <c r="AI141" s="2"/>
      <c r="AJ141" s="2"/>
    </row>
    <row r="142" spans="1:36" ht="15.75" customHeight="1" x14ac:dyDescent="0.25">
      <c r="A142" s="21" t="s">
        <v>237</v>
      </c>
      <c r="B142" s="21" t="s">
        <v>238</v>
      </c>
      <c r="C142" s="22" t="str">
        <f t="shared" si="1"/>
        <v>A</v>
      </c>
      <c r="D142" s="22" t="str">
        <f t="shared" si="2"/>
        <v>4</v>
      </c>
      <c r="E142" s="23" t="s">
        <v>233</v>
      </c>
      <c r="F142" s="23"/>
      <c r="G142" s="23"/>
      <c r="H142" s="24" t="s">
        <v>48</v>
      </c>
      <c r="I142" s="25">
        <v>28000</v>
      </c>
      <c r="J142" s="26">
        <f t="shared" si="3"/>
        <v>0</v>
      </c>
      <c r="K142" s="1">
        <f t="shared" si="4"/>
        <v>28000</v>
      </c>
      <c r="L142" s="27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1">
        <f t="shared" si="5"/>
        <v>0</v>
      </c>
      <c r="AE142" s="1">
        <f t="shared" si="6"/>
        <v>28000</v>
      </c>
      <c r="AF142" s="1">
        <f t="shared" si="7"/>
        <v>0</v>
      </c>
      <c r="AG142" s="2"/>
      <c r="AH142" s="2"/>
      <c r="AI142" s="2"/>
      <c r="AJ142" s="2"/>
    </row>
    <row r="143" spans="1:36" ht="15.75" customHeight="1" x14ac:dyDescent="0.25">
      <c r="A143" s="21" t="s">
        <v>239</v>
      </c>
      <c r="B143" s="21" t="s">
        <v>240</v>
      </c>
      <c r="C143" s="22" t="str">
        <f t="shared" si="1"/>
        <v>A</v>
      </c>
      <c r="D143" s="22" t="str">
        <f t="shared" si="2"/>
        <v>4</v>
      </c>
      <c r="E143" s="23" t="s">
        <v>233</v>
      </c>
      <c r="F143" s="23"/>
      <c r="G143" s="23"/>
      <c r="H143" s="24" t="s">
        <v>48</v>
      </c>
      <c r="I143" s="25">
        <v>60000</v>
      </c>
      <c r="J143" s="26">
        <f t="shared" si="3"/>
        <v>0</v>
      </c>
      <c r="K143" s="1">
        <f t="shared" si="4"/>
        <v>60000</v>
      </c>
      <c r="L143" s="27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1">
        <f t="shared" si="5"/>
        <v>0</v>
      </c>
      <c r="AE143" s="1">
        <f t="shared" si="6"/>
        <v>60000</v>
      </c>
      <c r="AF143" s="1">
        <f t="shared" si="7"/>
        <v>0</v>
      </c>
      <c r="AG143" s="2"/>
      <c r="AH143" s="2"/>
      <c r="AI143" s="2"/>
      <c r="AJ143" s="2"/>
    </row>
    <row r="144" spans="1:36" ht="15.75" customHeight="1" x14ac:dyDescent="0.25">
      <c r="A144" s="21" t="s">
        <v>241</v>
      </c>
      <c r="B144" s="21" t="s">
        <v>242</v>
      </c>
      <c r="C144" s="22" t="str">
        <f t="shared" si="1"/>
        <v>A</v>
      </c>
      <c r="D144" s="22" t="str">
        <f t="shared" si="2"/>
        <v>4</v>
      </c>
      <c r="E144" s="23" t="s">
        <v>233</v>
      </c>
      <c r="F144" s="23"/>
      <c r="G144" s="23"/>
      <c r="H144" s="24" t="s">
        <v>48</v>
      </c>
      <c r="I144" s="25">
        <v>7000</v>
      </c>
      <c r="J144" s="26">
        <f t="shared" si="3"/>
        <v>0</v>
      </c>
      <c r="K144" s="1">
        <f t="shared" si="4"/>
        <v>7000</v>
      </c>
      <c r="L144" s="27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1">
        <f t="shared" si="5"/>
        <v>0</v>
      </c>
      <c r="AE144" s="1">
        <f t="shared" si="6"/>
        <v>7000</v>
      </c>
      <c r="AF144" s="1">
        <f t="shared" si="7"/>
        <v>0</v>
      </c>
      <c r="AG144" s="2"/>
      <c r="AH144" s="2"/>
      <c r="AI144" s="2"/>
      <c r="AJ144" s="2"/>
    </row>
    <row r="145" spans="1:36" ht="15.75" customHeight="1" x14ac:dyDescent="0.25">
      <c r="A145" s="21" t="s">
        <v>243</v>
      </c>
      <c r="B145" s="21" t="s">
        <v>52</v>
      </c>
      <c r="C145" s="22" t="str">
        <f t="shared" si="1"/>
        <v>A</v>
      </c>
      <c r="D145" s="22" t="str">
        <f t="shared" si="2"/>
        <v>4</v>
      </c>
      <c r="E145" s="23" t="s">
        <v>233</v>
      </c>
      <c r="F145" s="23"/>
      <c r="G145" s="23"/>
      <c r="H145" s="24" t="s">
        <v>48</v>
      </c>
      <c r="I145" s="25">
        <v>1000</v>
      </c>
      <c r="J145" s="26">
        <f t="shared" si="3"/>
        <v>0</v>
      </c>
      <c r="K145" s="1">
        <f t="shared" si="4"/>
        <v>1000</v>
      </c>
      <c r="L145" s="27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1">
        <f t="shared" si="5"/>
        <v>0</v>
      </c>
      <c r="AE145" s="1">
        <f t="shared" si="6"/>
        <v>1000</v>
      </c>
      <c r="AF145" s="1">
        <f t="shared" si="7"/>
        <v>0</v>
      </c>
      <c r="AG145" s="2"/>
      <c r="AH145" s="2"/>
      <c r="AI145" s="2"/>
      <c r="AJ145" s="2"/>
    </row>
    <row r="146" spans="1:36" ht="15.75" customHeight="1" x14ac:dyDescent="0.25">
      <c r="A146" s="21" t="s">
        <v>244</v>
      </c>
      <c r="B146" s="21" t="s">
        <v>54</v>
      </c>
      <c r="C146" s="22" t="str">
        <f t="shared" si="1"/>
        <v>A</v>
      </c>
      <c r="D146" s="22" t="str">
        <f t="shared" si="2"/>
        <v>1</v>
      </c>
      <c r="E146" s="23" t="s">
        <v>233</v>
      </c>
      <c r="F146" s="23"/>
      <c r="G146" s="23"/>
      <c r="H146" s="24" t="s">
        <v>48</v>
      </c>
      <c r="I146" s="25">
        <v>1030</v>
      </c>
      <c r="J146" s="26">
        <f t="shared" si="3"/>
        <v>0</v>
      </c>
      <c r="K146" s="1">
        <f t="shared" si="4"/>
        <v>1030</v>
      </c>
      <c r="L146" s="27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1">
        <f t="shared" si="5"/>
        <v>0</v>
      </c>
      <c r="AE146" s="1">
        <f t="shared" si="6"/>
        <v>1030</v>
      </c>
      <c r="AF146" s="1">
        <f t="shared" si="7"/>
        <v>0</v>
      </c>
      <c r="AG146" s="2"/>
      <c r="AH146" s="2"/>
      <c r="AI146" s="2"/>
      <c r="AJ146" s="2"/>
    </row>
    <row r="147" spans="1:36" ht="15.75" customHeight="1" x14ac:dyDescent="0.25">
      <c r="A147" s="21" t="s">
        <v>245</v>
      </c>
      <c r="B147" s="21" t="s">
        <v>63</v>
      </c>
      <c r="C147" s="22" t="str">
        <f t="shared" si="1"/>
        <v>A</v>
      </c>
      <c r="D147" s="22" t="str">
        <f t="shared" si="2"/>
        <v>2</v>
      </c>
      <c r="E147" s="23" t="s">
        <v>233</v>
      </c>
      <c r="F147" s="23"/>
      <c r="G147" s="23"/>
      <c r="H147" s="24" t="s">
        <v>48</v>
      </c>
      <c r="I147" s="25">
        <v>500</v>
      </c>
      <c r="J147" s="26">
        <f t="shared" si="3"/>
        <v>0</v>
      </c>
      <c r="K147" s="1">
        <f t="shared" si="4"/>
        <v>500</v>
      </c>
      <c r="L147" s="27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1">
        <f t="shared" si="5"/>
        <v>0</v>
      </c>
      <c r="AE147" s="1">
        <f t="shared" si="6"/>
        <v>500</v>
      </c>
      <c r="AF147" s="1">
        <f t="shared" si="7"/>
        <v>0</v>
      </c>
      <c r="AG147" s="2"/>
      <c r="AH147" s="2"/>
      <c r="AI147" s="2"/>
      <c r="AJ147" s="2"/>
    </row>
    <row r="148" spans="1:36" ht="15.75" customHeight="1" x14ac:dyDescent="0.25">
      <c r="A148" s="21" t="s">
        <v>246</v>
      </c>
      <c r="B148" s="21" t="s">
        <v>46</v>
      </c>
      <c r="C148" s="22" t="str">
        <f t="shared" si="1"/>
        <v>A</v>
      </c>
      <c r="D148" s="22" t="str">
        <f t="shared" si="2"/>
        <v>4</v>
      </c>
      <c r="E148" s="23" t="s">
        <v>233</v>
      </c>
      <c r="F148" s="23"/>
      <c r="G148" s="23"/>
      <c r="H148" s="24" t="s">
        <v>48</v>
      </c>
      <c r="I148" s="25">
        <v>19400</v>
      </c>
      <c r="J148" s="26">
        <f t="shared" si="3"/>
        <v>0</v>
      </c>
      <c r="K148" s="1">
        <f t="shared" si="4"/>
        <v>19400</v>
      </c>
      <c r="L148" s="27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1">
        <f t="shared" si="5"/>
        <v>0</v>
      </c>
      <c r="AE148" s="1">
        <f t="shared" si="6"/>
        <v>19400</v>
      </c>
      <c r="AF148" s="1">
        <f t="shared" si="7"/>
        <v>0</v>
      </c>
      <c r="AG148" s="2"/>
      <c r="AH148" s="2"/>
      <c r="AI148" s="2"/>
      <c r="AJ148" s="2"/>
    </row>
    <row r="149" spans="1:36" ht="15.75" customHeight="1" x14ac:dyDescent="0.25">
      <c r="A149" s="21" t="s">
        <v>247</v>
      </c>
      <c r="B149" s="21" t="s">
        <v>248</v>
      </c>
      <c r="C149" s="22" t="str">
        <f t="shared" si="1"/>
        <v>A</v>
      </c>
      <c r="D149" s="22" t="str">
        <f t="shared" si="2"/>
        <v>4</v>
      </c>
      <c r="E149" s="23" t="s">
        <v>233</v>
      </c>
      <c r="F149" s="23"/>
      <c r="G149" s="23"/>
      <c r="H149" s="24" t="s">
        <v>48</v>
      </c>
      <c r="I149" s="25">
        <v>6500</v>
      </c>
      <c r="J149" s="26">
        <f t="shared" si="3"/>
        <v>0</v>
      </c>
      <c r="K149" s="1">
        <f t="shared" si="4"/>
        <v>6500</v>
      </c>
      <c r="L149" s="27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1">
        <f t="shared" si="5"/>
        <v>0</v>
      </c>
      <c r="AE149" s="1">
        <f t="shared" si="6"/>
        <v>6500</v>
      </c>
      <c r="AF149" s="1">
        <f t="shared" si="7"/>
        <v>0</v>
      </c>
      <c r="AG149" s="2"/>
      <c r="AH149" s="2"/>
      <c r="AI149" s="2"/>
      <c r="AJ149" s="2"/>
    </row>
    <row r="150" spans="1:36" ht="15.75" customHeight="1" x14ac:dyDescent="0.25">
      <c r="A150" s="21" t="s">
        <v>249</v>
      </c>
      <c r="B150" s="21" t="s">
        <v>250</v>
      </c>
      <c r="C150" s="22" t="str">
        <f t="shared" si="1"/>
        <v>A</v>
      </c>
      <c r="D150" s="22" t="str">
        <f t="shared" si="2"/>
        <v>4</v>
      </c>
      <c r="E150" s="23" t="s">
        <v>233</v>
      </c>
      <c r="F150" s="23"/>
      <c r="G150" s="23"/>
      <c r="H150" s="24" t="s">
        <v>48</v>
      </c>
      <c r="I150" s="25">
        <v>15000</v>
      </c>
      <c r="J150" s="26">
        <f t="shared" si="3"/>
        <v>0</v>
      </c>
      <c r="K150" s="1">
        <f t="shared" si="4"/>
        <v>15000</v>
      </c>
      <c r="L150" s="27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1">
        <f t="shared" si="5"/>
        <v>0</v>
      </c>
      <c r="AE150" s="1">
        <f t="shared" si="6"/>
        <v>15000</v>
      </c>
      <c r="AF150" s="1">
        <f t="shared" si="7"/>
        <v>0</v>
      </c>
      <c r="AG150" s="2"/>
      <c r="AH150" s="2"/>
      <c r="AI150" s="2"/>
      <c r="AJ150" s="2"/>
    </row>
    <row r="151" spans="1:36" ht="15.75" customHeight="1" x14ac:dyDescent="0.25">
      <c r="A151" s="21" t="s">
        <v>251</v>
      </c>
      <c r="B151" s="21" t="s">
        <v>102</v>
      </c>
      <c r="C151" s="22" t="str">
        <f t="shared" si="1"/>
        <v>A</v>
      </c>
      <c r="D151" s="22" t="str">
        <f t="shared" si="2"/>
        <v>4</v>
      </c>
      <c r="E151" s="23" t="s">
        <v>233</v>
      </c>
      <c r="F151" s="23"/>
      <c r="G151" s="23"/>
      <c r="H151" s="24" t="s">
        <v>48</v>
      </c>
      <c r="I151" s="25">
        <v>15000</v>
      </c>
      <c r="J151" s="26">
        <f t="shared" si="3"/>
        <v>0</v>
      </c>
      <c r="K151" s="1">
        <f t="shared" si="4"/>
        <v>15000</v>
      </c>
      <c r="L151" s="27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1">
        <f t="shared" si="5"/>
        <v>0</v>
      </c>
      <c r="AE151" s="1">
        <f t="shared" si="6"/>
        <v>15000</v>
      </c>
      <c r="AF151" s="1">
        <f t="shared" si="7"/>
        <v>0</v>
      </c>
      <c r="AG151" s="2"/>
      <c r="AH151" s="2"/>
      <c r="AI151" s="2"/>
      <c r="AJ151" s="2"/>
    </row>
    <row r="152" spans="1:36" ht="15.75" customHeight="1" x14ac:dyDescent="0.25">
      <c r="A152" s="21" t="s">
        <v>252</v>
      </c>
      <c r="B152" s="21" t="s">
        <v>253</v>
      </c>
      <c r="C152" s="22" t="str">
        <f t="shared" si="1"/>
        <v>A</v>
      </c>
      <c r="D152" s="22" t="str">
        <f t="shared" si="2"/>
        <v>4</v>
      </c>
      <c r="E152" s="23" t="s">
        <v>233</v>
      </c>
      <c r="F152" s="23"/>
      <c r="G152" s="23"/>
      <c r="H152" s="24" t="s">
        <v>48</v>
      </c>
      <c r="I152" s="25">
        <v>5000</v>
      </c>
      <c r="J152" s="26">
        <f t="shared" si="3"/>
        <v>0</v>
      </c>
      <c r="K152" s="1">
        <f t="shared" si="4"/>
        <v>5000</v>
      </c>
      <c r="L152" s="27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1">
        <f t="shared" si="5"/>
        <v>0</v>
      </c>
      <c r="AE152" s="1">
        <f t="shared" si="6"/>
        <v>5000</v>
      </c>
      <c r="AF152" s="1">
        <f t="shared" si="7"/>
        <v>0</v>
      </c>
      <c r="AG152" s="2"/>
      <c r="AH152" s="2"/>
      <c r="AI152" s="2"/>
      <c r="AJ152" s="2"/>
    </row>
    <row r="153" spans="1:36" ht="15.75" customHeight="1" x14ac:dyDescent="0.25">
      <c r="A153" s="21" t="s">
        <v>254</v>
      </c>
      <c r="B153" s="21" t="s">
        <v>255</v>
      </c>
      <c r="C153" s="22" t="str">
        <f t="shared" si="1"/>
        <v>A</v>
      </c>
      <c r="D153" s="22" t="str">
        <f t="shared" si="2"/>
        <v>4</v>
      </c>
      <c r="E153" s="23" t="s">
        <v>233</v>
      </c>
      <c r="F153" s="23"/>
      <c r="G153" s="23"/>
      <c r="H153" s="24" t="s">
        <v>48</v>
      </c>
      <c r="I153" s="25">
        <v>1000</v>
      </c>
      <c r="J153" s="26">
        <f t="shared" si="3"/>
        <v>0</v>
      </c>
      <c r="K153" s="1">
        <f t="shared" si="4"/>
        <v>1000</v>
      </c>
      <c r="L153" s="27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1">
        <f t="shared" si="5"/>
        <v>0</v>
      </c>
      <c r="AE153" s="1">
        <f t="shared" si="6"/>
        <v>1000</v>
      </c>
      <c r="AF153" s="1">
        <f t="shared" si="7"/>
        <v>0</v>
      </c>
      <c r="AG153" s="2"/>
      <c r="AH153" s="2"/>
      <c r="AI153" s="2"/>
      <c r="AJ153" s="2"/>
    </row>
    <row r="154" spans="1:36" ht="15.75" customHeight="1" x14ac:dyDescent="0.25">
      <c r="A154" s="21" t="s">
        <v>256</v>
      </c>
      <c r="B154" s="21" t="s">
        <v>257</v>
      </c>
      <c r="C154" s="22" t="str">
        <f t="shared" si="1"/>
        <v>A</v>
      </c>
      <c r="D154" s="22" t="str">
        <f t="shared" si="2"/>
        <v>4</v>
      </c>
      <c r="E154" s="23" t="s">
        <v>233</v>
      </c>
      <c r="F154" s="23"/>
      <c r="G154" s="23"/>
      <c r="H154" s="24" t="s">
        <v>48</v>
      </c>
      <c r="I154" s="25">
        <v>1000</v>
      </c>
      <c r="J154" s="26">
        <f t="shared" si="3"/>
        <v>0</v>
      </c>
      <c r="K154" s="1">
        <f t="shared" si="4"/>
        <v>1000</v>
      </c>
      <c r="L154" s="27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1">
        <f t="shared" si="5"/>
        <v>0</v>
      </c>
      <c r="AE154" s="1">
        <f t="shared" si="6"/>
        <v>1000</v>
      </c>
      <c r="AF154" s="1">
        <f t="shared" si="7"/>
        <v>0</v>
      </c>
      <c r="AG154" s="2"/>
      <c r="AH154" s="2"/>
      <c r="AI154" s="2"/>
      <c r="AJ154" s="2"/>
    </row>
    <row r="155" spans="1:36" ht="15.75" customHeight="1" x14ac:dyDescent="0.25">
      <c r="A155" s="21" t="s">
        <v>258</v>
      </c>
      <c r="B155" s="21" t="s">
        <v>259</v>
      </c>
      <c r="C155" s="22" t="str">
        <f t="shared" si="1"/>
        <v>A</v>
      </c>
      <c r="D155" s="22" t="str">
        <f t="shared" si="2"/>
        <v>4</v>
      </c>
      <c r="E155" s="23" t="s">
        <v>233</v>
      </c>
      <c r="F155" s="23"/>
      <c r="G155" s="23"/>
      <c r="H155" s="24" t="s">
        <v>48</v>
      </c>
      <c r="I155" s="25">
        <v>3500</v>
      </c>
      <c r="J155" s="26">
        <f t="shared" si="3"/>
        <v>0</v>
      </c>
      <c r="K155" s="1">
        <f t="shared" si="4"/>
        <v>3500</v>
      </c>
      <c r="L155" s="27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1">
        <f t="shared" si="5"/>
        <v>0</v>
      </c>
      <c r="AE155" s="1">
        <f t="shared" si="6"/>
        <v>3500</v>
      </c>
      <c r="AF155" s="1">
        <f t="shared" si="7"/>
        <v>0</v>
      </c>
      <c r="AG155" s="2"/>
      <c r="AH155" s="2"/>
      <c r="AI155" s="2"/>
      <c r="AJ155" s="2"/>
    </row>
    <row r="156" spans="1:36" ht="15.75" customHeight="1" x14ac:dyDescent="0.25">
      <c r="A156" s="21" t="s">
        <v>260</v>
      </c>
      <c r="B156" s="21" t="s">
        <v>50</v>
      </c>
      <c r="C156" s="22" t="str">
        <f t="shared" si="1"/>
        <v>A</v>
      </c>
      <c r="D156" s="22" t="str">
        <f t="shared" si="2"/>
        <v>4</v>
      </c>
      <c r="E156" s="23" t="s">
        <v>233</v>
      </c>
      <c r="F156" s="23"/>
      <c r="G156" s="23"/>
      <c r="H156" s="24" t="s">
        <v>48</v>
      </c>
      <c r="I156" s="25">
        <v>4000</v>
      </c>
      <c r="J156" s="26">
        <f t="shared" si="3"/>
        <v>0</v>
      </c>
      <c r="K156" s="1">
        <f t="shared" si="4"/>
        <v>4000</v>
      </c>
      <c r="L156" s="27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1">
        <f t="shared" si="5"/>
        <v>0</v>
      </c>
      <c r="AE156" s="1">
        <f t="shared" si="6"/>
        <v>4000</v>
      </c>
      <c r="AF156" s="1">
        <f t="shared" si="7"/>
        <v>0</v>
      </c>
      <c r="AG156" s="2"/>
      <c r="AH156" s="2"/>
      <c r="AI156" s="2"/>
      <c r="AJ156" s="2"/>
    </row>
    <row r="157" spans="1:36" ht="15.75" customHeight="1" x14ac:dyDescent="0.25">
      <c r="A157" s="21" t="s">
        <v>261</v>
      </c>
      <c r="B157" s="21" t="s">
        <v>262</v>
      </c>
      <c r="C157" s="22" t="str">
        <f t="shared" si="1"/>
        <v>A</v>
      </c>
      <c r="D157" s="22" t="str">
        <f t="shared" si="2"/>
        <v>4</v>
      </c>
      <c r="E157" s="23" t="s">
        <v>233</v>
      </c>
      <c r="F157" s="23"/>
      <c r="G157" s="23"/>
      <c r="H157" s="24" t="s">
        <v>48</v>
      </c>
      <c r="I157" s="25">
        <v>1000</v>
      </c>
      <c r="J157" s="26">
        <f t="shared" si="3"/>
        <v>0</v>
      </c>
      <c r="K157" s="1">
        <f t="shared" si="4"/>
        <v>1000</v>
      </c>
      <c r="L157" s="27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1">
        <f t="shared" si="5"/>
        <v>0</v>
      </c>
      <c r="AE157" s="1">
        <f t="shared" si="6"/>
        <v>1000</v>
      </c>
      <c r="AF157" s="1">
        <f t="shared" si="7"/>
        <v>0</v>
      </c>
      <c r="AG157" s="2"/>
      <c r="AH157" s="2"/>
      <c r="AI157" s="2"/>
      <c r="AJ157" s="2"/>
    </row>
    <row r="158" spans="1:36" ht="15.75" customHeight="1" x14ac:dyDescent="0.25">
      <c r="A158" s="21" t="s">
        <v>263</v>
      </c>
      <c r="B158" s="21" t="s">
        <v>264</v>
      </c>
      <c r="C158" s="22" t="str">
        <f t="shared" si="1"/>
        <v>A</v>
      </c>
      <c r="D158" s="22" t="str">
        <f t="shared" si="2"/>
        <v>4</v>
      </c>
      <c r="E158" s="23" t="s">
        <v>233</v>
      </c>
      <c r="F158" s="23"/>
      <c r="G158" s="23"/>
      <c r="H158" s="24" t="s">
        <v>48</v>
      </c>
      <c r="I158" s="25">
        <v>3500</v>
      </c>
      <c r="J158" s="26">
        <f t="shared" si="3"/>
        <v>0</v>
      </c>
      <c r="K158" s="1">
        <f t="shared" si="4"/>
        <v>3500</v>
      </c>
      <c r="L158" s="27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1">
        <f t="shared" si="5"/>
        <v>0</v>
      </c>
      <c r="AE158" s="1">
        <f t="shared" si="6"/>
        <v>3500</v>
      </c>
      <c r="AF158" s="1">
        <f t="shared" si="7"/>
        <v>0</v>
      </c>
      <c r="AG158" s="2"/>
      <c r="AH158" s="2"/>
      <c r="AI158" s="2"/>
      <c r="AJ158" s="2"/>
    </row>
    <row r="159" spans="1:36" ht="15.75" customHeight="1" x14ac:dyDescent="0.25">
      <c r="A159" s="21" t="s">
        <v>265</v>
      </c>
      <c r="B159" s="21" t="s">
        <v>266</v>
      </c>
      <c r="C159" s="22" t="str">
        <f t="shared" si="1"/>
        <v>A</v>
      </c>
      <c r="D159" s="22" t="str">
        <f t="shared" si="2"/>
        <v>4</v>
      </c>
      <c r="E159" s="23" t="s">
        <v>233</v>
      </c>
      <c r="F159" s="23"/>
      <c r="G159" s="23"/>
      <c r="H159" s="24" t="s">
        <v>48</v>
      </c>
      <c r="I159" s="25">
        <v>2500</v>
      </c>
      <c r="J159" s="26">
        <f t="shared" si="3"/>
        <v>0</v>
      </c>
      <c r="K159" s="1">
        <f t="shared" si="4"/>
        <v>2500</v>
      </c>
      <c r="L159" s="27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1">
        <f t="shared" si="5"/>
        <v>0</v>
      </c>
      <c r="AE159" s="1">
        <f t="shared" si="6"/>
        <v>2500</v>
      </c>
      <c r="AF159" s="1">
        <f t="shared" si="7"/>
        <v>0</v>
      </c>
      <c r="AG159" s="2"/>
      <c r="AH159" s="2"/>
      <c r="AI159" s="2"/>
      <c r="AJ159" s="2"/>
    </row>
    <row r="160" spans="1:36" ht="15.75" customHeight="1" x14ac:dyDescent="0.25">
      <c r="A160" s="21" t="s">
        <v>267</v>
      </c>
      <c r="B160" s="21" t="s">
        <v>212</v>
      </c>
      <c r="C160" s="22" t="str">
        <f t="shared" si="1"/>
        <v>A</v>
      </c>
      <c r="D160" s="22" t="str">
        <f t="shared" si="2"/>
        <v>4</v>
      </c>
      <c r="E160" s="23" t="s">
        <v>268</v>
      </c>
      <c r="F160" s="23"/>
      <c r="G160" s="23"/>
      <c r="H160" s="24" t="s">
        <v>48</v>
      </c>
      <c r="I160" s="25">
        <v>1500</v>
      </c>
      <c r="J160" s="26">
        <f t="shared" si="3"/>
        <v>0</v>
      </c>
      <c r="K160" s="1">
        <f t="shared" si="4"/>
        <v>1500</v>
      </c>
      <c r="L160" s="27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1">
        <f t="shared" si="5"/>
        <v>0</v>
      </c>
      <c r="AE160" s="1">
        <f t="shared" si="6"/>
        <v>1500</v>
      </c>
      <c r="AF160" s="1">
        <f t="shared" si="7"/>
        <v>0</v>
      </c>
      <c r="AG160" s="2"/>
      <c r="AH160" s="2"/>
      <c r="AI160" s="2"/>
      <c r="AJ160" s="2"/>
    </row>
    <row r="161" spans="1:36" ht="15.75" customHeight="1" x14ac:dyDescent="0.25">
      <c r="A161" s="21" t="s">
        <v>269</v>
      </c>
      <c r="B161" s="21" t="s">
        <v>270</v>
      </c>
      <c r="C161" s="22" t="str">
        <f t="shared" si="1"/>
        <v>A</v>
      </c>
      <c r="D161" s="22" t="str">
        <f t="shared" si="2"/>
        <v>8</v>
      </c>
      <c r="E161" s="23" t="s">
        <v>271</v>
      </c>
      <c r="F161" s="23"/>
      <c r="G161" s="23"/>
      <c r="H161" s="24" t="s">
        <v>48</v>
      </c>
      <c r="I161" s="25">
        <v>132960</v>
      </c>
      <c r="J161" s="26">
        <f t="shared" si="3"/>
        <v>132960</v>
      </c>
      <c r="K161" s="1" t="str">
        <f t="shared" si="4"/>
        <v/>
      </c>
      <c r="L161" s="27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1">
        <f t="shared" si="5"/>
        <v>0</v>
      </c>
      <c r="AE161" s="1">
        <f t="shared" si="6"/>
        <v>132960</v>
      </c>
      <c r="AF161" s="1">
        <f t="shared" si="7"/>
        <v>0</v>
      </c>
      <c r="AG161" s="2"/>
      <c r="AH161" s="2"/>
      <c r="AI161" s="2"/>
      <c r="AJ161" s="2"/>
    </row>
    <row r="162" spans="1:36" ht="15.75" customHeight="1" x14ac:dyDescent="0.25">
      <c r="A162" s="21" t="s">
        <v>272</v>
      </c>
      <c r="B162" s="21" t="s">
        <v>273</v>
      </c>
      <c r="C162" s="22" t="str">
        <f t="shared" si="1"/>
        <v>A</v>
      </c>
      <c r="D162" s="22" t="str">
        <f t="shared" si="2"/>
        <v>8</v>
      </c>
      <c r="E162" s="23" t="s">
        <v>271</v>
      </c>
      <c r="F162" s="23"/>
      <c r="G162" s="23"/>
      <c r="H162" s="24" t="s">
        <v>48</v>
      </c>
      <c r="I162" s="25">
        <v>443119</v>
      </c>
      <c r="J162" s="26">
        <f t="shared" si="3"/>
        <v>443119</v>
      </c>
      <c r="K162" s="1" t="str">
        <f t="shared" si="4"/>
        <v/>
      </c>
      <c r="L162" s="27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1">
        <f t="shared" si="5"/>
        <v>0</v>
      </c>
      <c r="AE162" s="1">
        <f t="shared" si="6"/>
        <v>443119</v>
      </c>
      <c r="AF162" s="1">
        <f t="shared" si="7"/>
        <v>0</v>
      </c>
      <c r="AG162" s="2"/>
      <c r="AH162" s="2"/>
      <c r="AI162" s="2"/>
      <c r="AJ162" s="2"/>
    </row>
    <row r="163" spans="1:36" ht="15.75" customHeight="1" x14ac:dyDescent="0.25">
      <c r="A163" s="21" t="s">
        <v>274</v>
      </c>
      <c r="B163" s="21" t="s">
        <v>275</v>
      </c>
      <c r="C163" s="22" t="str">
        <f t="shared" si="1"/>
        <v>A</v>
      </c>
      <c r="D163" s="22" t="str">
        <f t="shared" si="2"/>
        <v>8</v>
      </c>
      <c r="E163" s="23" t="s">
        <v>271</v>
      </c>
      <c r="F163" s="23"/>
      <c r="G163" s="23"/>
      <c r="H163" s="24" t="s">
        <v>48</v>
      </c>
      <c r="I163" s="25">
        <v>369384</v>
      </c>
      <c r="J163" s="26">
        <f t="shared" si="3"/>
        <v>369384</v>
      </c>
      <c r="K163" s="1" t="str">
        <f t="shared" si="4"/>
        <v/>
      </c>
      <c r="L163" s="27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1">
        <f t="shared" si="5"/>
        <v>0</v>
      </c>
      <c r="AE163" s="1">
        <f t="shared" si="6"/>
        <v>369384</v>
      </c>
      <c r="AF163" s="1">
        <f t="shared" si="7"/>
        <v>0</v>
      </c>
      <c r="AG163" s="2"/>
      <c r="AH163" s="2"/>
      <c r="AI163" s="2"/>
      <c r="AJ163" s="2"/>
    </row>
    <row r="164" spans="1:36" ht="15.75" customHeight="1" x14ac:dyDescent="0.25">
      <c r="A164" s="21" t="s">
        <v>276</v>
      </c>
      <c r="B164" s="21" t="s">
        <v>277</v>
      </c>
      <c r="C164" s="22" t="str">
        <f t="shared" si="1"/>
        <v>A</v>
      </c>
      <c r="D164" s="22" t="str">
        <f t="shared" si="2"/>
        <v>8</v>
      </c>
      <c r="E164" s="23" t="s">
        <v>271</v>
      </c>
      <c r="F164" s="23"/>
      <c r="G164" s="23"/>
      <c r="H164" s="24" t="s">
        <v>48</v>
      </c>
      <c r="I164" s="25">
        <v>65500</v>
      </c>
      <c r="J164" s="26">
        <f t="shared" si="3"/>
        <v>65500</v>
      </c>
      <c r="K164" s="1" t="str">
        <f t="shared" si="4"/>
        <v/>
      </c>
      <c r="L164" s="27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1">
        <f t="shared" si="5"/>
        <v>0</v>
      </c>
      <c r="AE164" s="1">
        <f t="shared" si="6"/>
        <v>65500</v>
      </c>
      <c r="AF164" s="1">
        <f t="shared" si="7"/>
        <v>0</v>
      </c>
      <c r="AG164" s="2"/>
      <c r="AH164" s="2"/>
      <c r="AI164" s="2"/>
      <c r="AJ164" s="2"/>
    </row>
    <row r="165" spans="1:36" ht="15.75" customHeight="1" x14ac:dyDescent="0.25">
      <c r="A165" s="21" t="s">
        <v>278</v>
      </c>
      <c r="B165" s="21" t="s">
        <v>279</v>
      </c>
      <c r="C165" s="22" t="str">
        <f t="shared" si="1"/>
        <v>A</v>
      </c>
      <c r="D165" s="22" t="str">
        <f t="shared" si="2"/>
        <v>8</v>
      </c>
      <c r="E165" s="23" t="s">
        <v>271</v>
      </c>
      <c r="F165" s="23"/>
      <c r="G165" s="23"/>
      <c r="H165" s="24" t="s">
        <v>48</v>
      </c>
      <c r="I165" s="25">
        <v>10500</v>
      </c>
      <c r="J165" s="26">
        <f t="shared" si="3"/>
        <v>10500</v>
      </c>
      <c r="K165" s="1" t="str">
        <f t="shared" si="4"/>
        <v/>
      </c>
      <c r="L165" s="27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1">
        <f t="shared" si="5"/>
        <v>0</v>
      </c>
      <c r="AE165" s="1">
        <f t="shared" si="6"/>
        <v>10500</v>
      </c>
      <c r="AF165" s="1">
        <f t="shared" si="7"/>
        <v>0</v>
      </c>
      <c r="AG165" s="2"/>
      <c r="AH165" s="2"/>
      <c r="AI165" s="2"/>
      <c r="AJ165" s="2"/>
    </row>
    <row r="166" spans="1:36" ht="15.75" customHeight="1" x14ac:dyDescent="0.25">
      <c r="A166" s="21" t="s">
        <v>280</v>
      </c>
      <c r="B166" s="21" t="s">
        <v>281</v>
      </c>
      <c r="C166" s="22" t="str">
        <f t="shared" si="1"/>
        <v>A</v>
      </c>
      <c r="D166" s="22" t="str">
        <f t="shared" si="2"/>
        <v>8</v>
      </c>
      <c r="E166" s="23" t="s">
        <v>271</v>
      </c>
      <c r="F166" s="23"/>
      <c r="G166" s="23"/>
      <c r="H166" s="24" t="s">
        <v>48</v>
      </c>
      <c r="I166" s="25">
        <v>2974035</v>
      </c>
      <c r="J166" s="26">
        <f t="shared" si="3"/>
        <v>2974035</v>
      </c>
      <c r="K166" s="1" t="str">
        <f t="shared" si="4"/>
        <v/>
      </c>
      <c r="L166" s="27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1">
        <f t="shared" si="5"/>
        <v>0</v>
      </c>
      <c r="AE166" s="1">
        <f t="shared" si="6"/>
        <v>2974035</v>
      </c>
      <c r="AF166" s="1">
        <f t="shared" si="7"/>
        <v>0</v>
      </c>
      <c r="AG166" s="2"/>
      <c r="AH166" s="2"/>
      <c r="AI166" s="2"/>
      <c r="AJ166" s="2"/>
    </row>
    <row r="167" spans="1:36" ht="15.75" customHeight="1" x14ac:dyDescent="0.25">
      <c r="A167" s="21" t="s">
        <v>282</v>
      </c>
      <c r="B167" s="21" t="s">
        <v>283</v>
      </c>
      <c r="C167" s="22" t="str">
        <f t="shared" si="1"/>
        <v>A</v>
      </c>
      <c r="D167" s="22" t="str">
        <f t="shared" si="2"/>
        <v>8</v>
      </c>
      <c r="E167" s="23" t="s">
        <v>271</v>
      </c>
      <c r="F167" s="23"/>
      <c r="G167" s="23"/>
      <c r="H167" s="24" t="s">
        <v>48</v>
      </c>
      <c r="I167" s="25">
        <v>45000</v>
      </c>
      <c r="J167" s="26">
        <f t="shared" si="3"/>
        <v>45000</v>
      </c>
      <c r="K167" s="1" t="str">
        <f t="shared" si="4"/>
        <v/>
      </c>
      <c r="L167" s="27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1">
        <f t="shared" si="5"/>
        <v>0</v>
      </c>
      <c r="AE167" s="1">
        <f t="shared" si="6"/>
        <v>45000</v>
      </c>
      <c r="AF167" s="1">
        <f t="shared" si="7"/>
        <v>0</v>
      </c>
      <c r="AG167" s="2"/>
      <c r="AH167" s="2"/>
      <c r="AI167" s="2"/>
      <c r="AJ167" s="2"/>
    </row>
    <row r="168" spans="1:36" ht="15.75" customHeight="1" x14ac:dyDescent="0.25">
      <c r="A168" s="21" t="s">
        <v>284</v>
      </c>
      <c r="B168" s="21" t="s">
        <v>285</v>
      </c>
      <c r="C168" s="22" t="str">
        <f t="shared" si="1"/>
        <v>A</v>
      </c>
      <c r="D168" s="22" t="str">
        <f t="shared" si="2"/>
        <v>7</v>
      </c>
      <c r="E168" s="23" t="s">
        <v>286</v>
      </c>
      <c r="F168" s="23"/>
      <c r="G168" s="23"/>
      <c r="H168" s="24" t="s">
        <v>48</v>
      </c>
      <c r="I168" s="25">
        <v>1000</v>
      </c>
      <c r="J168" s="26">
        <f t="shared" si="3"/>
        <v>0</v>
      </c>
      <c r="K168" s="1">
        <f t="shared" si="4"/>
        <v>1000</v>
      </c>
      <c r="L168" s="27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1">
        <f t="shared" si="5"/>
        <v>0</v>
      </c>
      <c r="AE168" s="1">
        <f t="shared" si="6"/>
        <v>1000</v>
      </c>
      <c r="AF168" s="1">
        <f t="shared" si="7"/>
        <v>0</v>
      </c>
      <c r="AG168" s="2"/>
      <c r="AH168" s="2"/>
      <c r="AI168" s="2"/>
      <c r="AJ168" s="2"/>
    </row>
    <row r="169" spans="1:36" ht="15.75" customHeight="1" x14ac:dyDescent="0.25">
      <c r="A169" s="21" t="s">
        <v>287</v>
      </c>
      <c r="B169" s="21" t="s">
        <v>288</v>
      </c>
      <c r="C169" s="22" t="str">
        <f t="shared" si="1"/>
        <v>A</v>
      </c>
      <c r="D169" s="22" t="str">
        <f t="shared" si="2"/>
        <v>9</v>
      </c>
      <c r="E169" s="23" t="s">
        <v>289</v>
      </c>
      <c r="F169" s="23"/>
      <c r="G169" s="23"/>
      <c r="H169" s="24" t="s">
        <v>48</v>
      </c>
      <c r="I169" s="25">
        <v>10000</v>
      </c>
      <c r="J169" s="26">
        <f t="shared" si="3"/>
        <v>0</v>
      </c>
      <c r="K169" s="1">
        <f t="shared" si="4"/>
        <v>10000</v>
      </c>
      <c r="L169" s="27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1">
        <f t="shared" si="5"/>
        <v>0</v>
      </c>
      <c r="AE169" s="1">
        <f t="shared" si="6"/>
        <v>10000</v>
      </c>
      <c r="AF169" s="1">
        <f t="shared" si="7"/>
        <v>0</v>
      </c>
      <c r="AG169" s="2"/>
      <c r="AH169" s="2"/>
      <c r="AI169" s="2"/>
      <c r="AJ169" s="2"/>
    </row>
    <row r="170" spans="1:36" ht="15.75" customHeight="1" x14ac:dyDescent="0.25">
      <c r="A170" s="21" t="s">
        <v>290</v>
      </c>
      <c r="B170" s="21" t="s">
        <v>291</v>
      </c>
      <c r="C170" s="22" t="str">
        <f t="shared" si="1"/>
        <v>A</v>
      </c>
      <c r="D170" s="22" t="str">
        <f t="shared" si="2"/>
        <v>9</v>
      </c>
      <c r="E170" s="23" t="s">
        <v>286</v>
      </c>
      <c r="F170" s="23"/>
      <c r="G170" s="23"/>
      <c r="H170" s="24" t="s">
        <v>48</v>
      </c>
      <c r="I170" s="25">
        <v>1157253</v>
      </c>
      <c r="J170" s="26">
        <f t="shared" si="3"/>
        <v>0</v>
      </c>
      <c r="K170" s="1">
        <f t="shared" si="4"/>
        <v>1157253</v>
      </c>
      <c r="L170" s="27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1">
        <f t="shared" si="5"/>
        <v>0</v>
      </c>
      <c r="AE170" s="1">
        <f t="shared" si="6"/>
        <v>1157253</v>
      </c>
      <c r="AF170" s="1">
        <f t="shared" si="7"/>
        <v>0</v>
      </c>
      <c r="AG170" s="2"/>
      <c r="AH170" s="2"/>
      <c r="AI170" s="2"/>
      <c r="AJ170" s="2"/>
    </row>
    <row r="171" spans="1:36" ht="15.75" customHeight="1" x14ac:dyDescent="0.25">
      <c r="A171" s="21" t="s">
        <v>292</v>
      </c>
      <c r="B171" s="21" t="s">
        <v>293</v>
      </c>
      <c r="C171" s="22" t="str">
        <f t="shared" si="1"/>
        <v>A</v>
      </c>
      <c r="D171" s="22" t="str">
        <f t="shared" si="2"/>
        <v>9</v>
      </c>
      <c r="E171" s="23" t="s">
        <v>289</v>
      </c>
      <c r="F171" s="23"/>
      <c r="G171" s="23"/>
      <c r="H171" s="24" t="s">
        <v>48</v>
      </c>
      <c r="I171" s="25">
        <v>80000</v>
      </c>
      <c r="J171" s="26">
        <f t="shared" si="3"/>
        <v>0</v>
      </c>
      <c r="K171" s="1">
        <f t="shared" si="4"/>
        <v>80000</v>
      </c>
      <c r="L171" s="27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1">
        <f t="shared" si="5"/>
        <v>0</v>
      </c>
      <c r="AE171" s="1">
        <f t="shared" si="6"/>
        <v>80000</v>
      </c>
      <c r="AF171" s="1">
        <f t="shared" si="7"/>
        <v>0</v>
      </c>
      <c r="AG171" s="2"/>
      <c r="AH171" s="2"/>
      <c r="AI171" s="2"/>
      <c r="AJ171" s="2"/>
    </row>
    <row r="172" spans="1:36" ht="15.75" customHeight="1" x14ac:dyDescent="0.25">
      <c r="A172" s="21" t="s">
        <v>294</v>
      </c>
      <c r="B172" s="21" t="s">
        <v>295</v>
      </c>
      <c r="C172" s="22" t="str">
        <f t="shared" si="1"/>
        <v>F</v>
      </c>
      <c r="D172" s="22" t="str">
        <f t="shared" si="2"/>
        <v>1</v>
      </c>
      <c r="E172" s="23" t="s">
        <v>130</v>
      </c>
      <c r="F172" s="23" t="s">
        <v>142</v>
      </c>
      <c r="G172" s="23" t="s">
        <v>143</v>
      </c>
      <c r="H172" s="24" t="s">
        <v>296</v>
      </c>
      <c r="I172" s="25">
        <v>173283</v>
      </c>
      <c r="J172" s="26">
        <f t="shared" si="3"/>
        <v>0</v>
      </c>
      <c r="K172" s="1" t="str">
        <f t="shared" si="4"/>
        <v xml:space="preserve"> </v>
      </c>
      <c r="L172" s="27">
        <f t="shared" ref="L172:L179" si="13">+I172</f>
        <v>173283</v>
      </c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1">
        <f t="shared" si="5"/>
        <v>173283</v>
      </c>
      <c r="AE172" s="1">
        <f t="shared" si="6"/>
        <v>173283</v>
      </c>
      <c r="AF172" s="1">
        <f t="shared" si="7"/>
        <v>0</v>
      </c>
      <c r="AG172" s="2"/>
      <c r="AH172" s="2"/>
      <c r="AI172" s="2"/>
      <c r="AJ172" s="2"/>
    </row>
    <row r="173" spans="1:36" ht="15.75" customHeight="1" x14ac:dyDescent="0.25">
      <c r="A173" s="21" t="s">
        <v>297</v>
      </c>
      <c r="B173" s="21" t="s">
        <v>298</v>
      </c>
      <c r="C173" s="22" t="str">
        <f t="shared" si="1"/>
        <v>F</v>
      </c>
      <c r="D173" s="22" t="str">
        <f t="shared" si="2"/>
        <v>1</v>
      </c>
      <c r="E173" s="23" t="s">
        <v>130</v>
      </c>
      <c r="F173" s="23" t="s">
        <v>142</v>
      </c>
      <c r="G173" s="23" t="s">
        <v>143</v>
      </c>
      <c r="H173" s="24" t="s">
        <v>296</v>
      </c>
      <c r="I173" s="25">
        <v>18482</v>
      </c>
      <c r="J173" s="26">
        <f t="shared" si="3"/>
        <v>0</v>
      </c>
      <c r="K173" s="1" t="str">
        <f t="shared" si="4"/>
        <v xml:space="preserve"> </v>
      </c>
      <c r="L173" s="27">
        <f t="shared" si="13"/>
        <v>18482</v>
      </c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1">
        <f t="shared" si="5"/>
        <v>18482</v>
      </c>
      <c r="AE173" s="1">
        <f t="shared" si="6"/>
        <v>18482</v>
      </c>
      <c r="AF173" s="1">
        <f t="shared" si="7"/>
        <v>0</v>
      </c>
      <c r="AG173" s="2"/>
      <c r="AH173" s="2"/>
      <c r="AI173" s="2"/>
      <c r="AJ173" s="2"/>
    </row>
    <row r="174" spans="1:36" ht="15.75" customHeight="1" x14ac:dyDescent="0.25">
      <c r="A174" s="21" t="s">
        <v>299</v>
      </c>
      <c r="B174" s="21" t="s">
        <v>300</v>
      </c>
      <c r="C174" s="22" t="str">
        <f t="shared" si="1"/>
        <v>F</v>
      </c>
      <c r="D174" s="22" t="str">
        <f t="shared" si="2"/>
        <v>1</v>
      </c>
      <c r="E174" s="23" t="s">
        <v>130</v>
      </c>
      <c r="F174" s="23" t="s">
        <v>142</v>
      </c>
      <c r="G174" s="23" t="s">
        <v>143</v>
      </c>
      <c r="H174" s="24" t="s">
        <v>296</v>
      </c>
      <c r="I174" s="25">
        <v>13447</v>
      </c>
      <c r="J174" s="26">
        <f t="shared" si="3"/>
        <v>0</v>
      </c>
      <c r="K174" s="1" t="str">
        <f t="shared" si="4"/>
        <v xml:space="preserve"> </v>
      </c>
      <c r="L174" s="27">
        <f t="shared" si="13"/>
        <v>13447</v>
      </c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1">
        <f t="shared" si="5"/>
        <v>13447</v>
      </c>
      <c r="AE174" s="1">
        <f t="shared" si="6"/>
        <v>13447</v>
      </c>
      <c r="AF174" s="1">
        <f t="shared" si="7"/>
        <v>0</v>
      </c>
      <c r="AG174" s="2"/>
      <c r="AH174" s="2"/>
      <c r="AI174" s="2"/>
      <c r="AJ174" s="2"/>
    </row>
    <row r="175" spans="1:36" ht="15.75" customHeight="1" x14ac:dyDescent="0.25">
      <c r="A175" s="21" t="s">
        <v>301</v>
      </c>
      <c r="B175" s="21" t="s">
        <v>302</v>
      </c>
      <c r="C175" s="22" t="str">
        <f t="shared" si="1"/>
        <v>F</v>
      </c>
      <c r="D175" s="22" t="str">
        <f t="shared" si="2"/>
        <v>1</v>
      </c>
      <c r="E175" s="23" t="s">
        <v>130</v>
      </c>
      <c r="F175" s="23" t="s">
        <v>142</v>
      </c>
      <c r="G175" s="23" t="s">
        <v>143</v>
      </c>
      <c r="H175" s="24" t="s">
        <v>296</v>
      </c>
      <c r="I175" s="25">
        <v>8434</v>
      </c>
      <c r="J175" s="26">
        <f t="shared" si="3"/>
        <v>0</v>
      </c>
      <c r="K175" s="1" t="str">
        <f t="shared" si="4"/>
        <v xml:space="preserve"> </v>
      </c>
      <c r="L175" s="27">
        <f t="shared" si="13"/>
        <v>8434</v>
      </c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1">
        <f t="shared" si="5"/>
        <v>8434</v>
      </c>
      <c r="AE175" s="1">
        <f t="shared" si="6"/>
        <v>8434</v>
      </c>
      <c r="AF175" s="1">
        <f t="shared" si="7"/>
        <v>0</v>
      </c>
      <c r="AG175" s="2"/>
      <c r="AH175" s="2"/>
      <c r="AI175" s="2"/>
      <c r="AJ175" s="2"/>
    </row>
    <row r="176" spans="1:36" ht="15.75" customHeight="1" x14ac:dyDescent="0.25">
      <c r="A176" s="21" t="s">
        <v>303</v>
      </c>
      <c r="B176" s="21" t="s">
        <v>304</v>
      </c>
      <c r="C176" s="22" t="str">
        <f t="shared" si="1"/>
        <v>F</v>
      </c>
      <c r="D176" s="22" t="str">
        <f t="shared" si="2"/>
        <v>1</v>
      </c>
      <c r="E176" s="23" t="s">
        <v>130</v>
      </c>
      <c r="F176" s="23" t="s">
        <v>142</v>
      </c>
      <c r="G176" s="23" t="s">
        <v>143</v>
      </c>
      <c r="H176" s="24" t="s">
        <v>296</v>
      </c>
      <c r="I176" s="25">
        <v>134024</v>
      </c>
      <c r="J176" s="26">
        <f t="shared" si="3"/>
        <v>0</v>
      </c>
      <c r="K176" s="1" t="str">
        <f t="shared" si="4"/>
        <v xml:space="preserve"> </v>
      </c>
      <c r="L176" s="27">
        <f t="shared" si="13"/>
        <v>134024</v>
      </c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1">
        <f t="shared" si="5"/>
        <v>134024</v>
      </c>
      <c r="AE176" s="1">
        <f t="shared" si="6"/>
        <v>134024</v>
      </c>
      <c r="AF176" s="1">
        <f t="shared" si="7"/>
        <v>0</v>
      </c>
      <c r="AG176" s="2"/>
      <c r="AH176" s="2"/>
      <c r="AI176" s="2"/>
      <c r="AJ176" s="2"/>
    </row>
    <row r="177" spans="1:36" ht="15.75" customHeight="1" x14ac:dyDescent="0.25">
      <c r="A177" s="21" t="s">
        <v>305</v>
      </c>
      <c r="B177" s="21" t="s">
        <v>306</v>
      </c>
      <c r="C177" s="22" t="str">
        <f t="shared" si="1"/>
        <v>F</v>
      </c>
      <c r="D177" s="22" t="str">
        <f t="shared" si="2"/>
        <v>1</v>
      </c>
      <c r="E177" s="23" t="s">
        <v>130</v>
      </c>
      <c r="F177" s="23" t="s">
        <v>142</v>
      </c>
      <c r="G177" s="23" t="s">
        <v>143</v>
      </c>
      <c r="H177" s="24" t="s">
        <v>296</v>
      </c>
      <c r="I177" s="25">
        <v>3696</v>
      </c>
      <c r="J177" s="26">
        <f t="shared" si="3"/>
        <v>0</v>
      </c>
      <c r="K177" s="1" t="str">
        <f t="shared" si="4"/>
        <v xml:space="preserve"> </v>
      </c>
      <c r="L177" s="27">
        <f t="shared" si="13"/>
        <v>3696</v>
      </c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1">
        <f t="shared" si="5"/>
        <v>3696</v>
      </c>
      <c r="AE177" s="1">
        <f t="shared" si="6"/>
        <v>3696</v>
      </c>
      <c r="AF177" s="1">
        <f t="shared" si="7"/>
        <v>0</v>
      </c>
      <c r="AG177" s="2"/>
      <c r="AH177" s="2"/>
      <c r="AI177" s="2"/>
      <c r="AJ177" s="2"/>
    </row>
    <row r="178" spans="1:36" ht="15.75" customHeight="1" x14ac:dyDescent="0.25">
      <c r="A178" s="21" t="s">
        <v>307</v>
      </c>
      <c r="B178" s="21" t="s">
        <v>308</v>
      </c>
      <c r="C178" s="22" t="str">
        <f t="shared" si="1"/>
        <v>F</v>
      </c>
      <c r="D178" s="22" t="str">
        <f t="shared" si="2"/>
        <v>4</v>
      </c>
      <c r="E178" s="23" t="s">
        <v>130</v>
      </c>
      <c r="F178" s="23" t="s">
        <v>134</v>
      </c>
      <c r="G178" s="23" t="s">
        <v>166</v>
      </c>
      <c r="H178" s="24" t="s">
        <v>296</v>
      </c>
      <c r="I178" s="25">
        <v>1478</v>
      </c>
      <c r="J178" s="26">
        <f t="shared" si="3"/>
        <v>0</v>
      </c>
      <c r="K178" s="1" t="str">
        <f t="shared" si="4"/>
        <v xml:space="preserve"> </v>
      </c>
      <c r="L178" s="27">
        <f t="shared" si="13"/>
        <v>1478</v>
      </c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1">
        <f t="shared" si="5"/>
        <v>1478</v>
      </c>
      <c r="AE178" s="1">
        <f t="shared" si="6"/>
        <v>1478</v>
      </c>
      <c r="AF178" s="1">
        <f t="shared" si="7"/>
        <v>0</v>
      </c>
      <c r="AG178" s="2"/>
      <c r="AH178" s="2"/>
      <c r="AI178" s="2"/>
      <c r="AJ178" s="2"/>
    </row>
    <row r="179" spans="1:36" ht="15.75" customHeight="1" x14ac:dyDescent="0.25">
      <c r="A179" s="21" t="s">
        <v>309</v>
      </c>
      <c r="B179" s="21" t="s">
        <v>310</v>
      </c>
      <c r="C179" s="22" t="str">
        <f t="shared" si="1"/>
        <v>F</v>
      </c>
      <c r="D179" s="22" t="str">
        <f t="shared" si="2"/>
        <v>4</v>
      </c>
      <c r="E179" s="23" t="s">
        <v>130</v>
      </c>
      <c r="F179" s="23" t="s">
        <v>134</v>
      </c>
      <c r="G179" s="23" t="s">
        <v>166</v>
      </c>
      <c r="H179" s="24" t="s">
        <v>296</v>
      </c>
      <c r="I179" s="25">
        <v>10787</v>
      </c>
      <c r="J179" s="26">
        <f t="shared" si="3"/>
        <v>0</v>
      </c>
      <c r="K179" s="1" t="str">
        <f t="shared" si="4"/>
        <v xml:space="preserve"> </v>
      </c>
      <c r="L179" s="27">
        <f t="shared" si="13"/>
        <v>10787</v>
      </c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1">
        <f t="shared" si="5"/>
        <v>10787</v>
      </c>
      <c r="AE179" s="1">
        <f t="shared" si="6"/>
        <v>10787</v>
      </c>
      <c r="AF179" s="1">
        <f t="shared" si="7"/>
        <v>0</v>
      </c>
      <c r="AG179" s="2"/>
      <c r="AH179" s="2"/>
      <c r="AI179" s="2"/>
      <c r="AJ179" s="2"/>
    </row>
    <row r="180" spans="1:36" ht="15.75" customHeight="1" x14ac:dyDescent="0.25">
      <c r="A180" s="21" t="s">
        <v>311</v>
      </c>
      <c r="B180" s="21" t="s">
        <v>312</v>
      </c>
      <c r="C180" s="22" t="str">
        <f t="shared" si="1"/>
        <v>F</v>
      </c>
      <c r="D180" s="22" t="str">
        <f t="shared" si="2"/>
        <v>4</v>
      </c>
      <c r="E180" s="23" t="s">
        <v>182</v>
      </c>
      <c r="F180" s="23"/>
      <c r="G180" s="23"/>
      <c r="H180" s="29" t="s">
        <v>48</v>
      </c>
      <c r="I180" s="25">
        <v>25000</v>
      </c>
      <c r="J180" s="26">
        <f t="shared" si="3"/>
        <v>0</v>
      </c>
      <c r="K180" s="1">
        <f t="shared" si="4"/>
        <v>25000</v>
      </c>
      <c r="L180" s="27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1">
        <f t="shared" si="5"/>
        <v>0</v>
      </c>
      <c r="AE180" s="1">
        <f t="shared" si="6"/>
        <v>25000</v>
      </c>
      <c r="AF180" s="1">
        <f t="shared" si="7"/>
        <v>0</v>
      </c>
      <c r="AG180" s="2"/>
      <c r="AH180" s="2"/>
      <c r="AI180" s="2"/>
      <c r="AJ180" s="2"/>
    </row>
    <row r="181" spans="1:36" ht="15.75" customHeight="1" x14ac:dyDescent="0.25">
      <c r="A181" s="21" t="s">
        <v>313</v>
      </c>
      <c r="B181" s="21" t="s">
        <v>314</v>
      </c>
      <c r="C181" s="22" t="str">
        <f t="shared" si="1"/>
        <v>F</v>
      </c>
      <c r="D181" s="22" t="str">
        <f t="shared" si="2"/>
        <v>1</v>
      </c>
      <c r="E181" s="23" t="s">
        <v>130</v>
      </c>
      <c r="F181" s="23" t="s">
        <v>142</v>
      </c>
      <c r="G181" s="23" t="s">
        <v>315</v>
      </c>
      <c r="H181" s="24" t="s">
        <v>296</v>
      </c>
      <c r="I181" s="25">
        <v>71973</v>
      </c>
      <c r="J181" s="26">
        <f t="shared" si="3"/>
        <v>0</v>
      </c>
      <c r="K181" s="1" t="str">
        <f t="shared" si="4"/>
        <v xml:space="preserve"> </v>
      </c>
      <c r="L181" s="27">
        <f>+I181</f>
        <v>71973</v>
      </c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1">
        <f t="shared" si="5"/>
        <v>71973</v>
      </c>
      <c r="AE181" s="1">
        <f t="shared" si="6"/>
        <v>71973</v>
      </c>
      <c r="AF181" s="1">
        <f t="shared" si="7"/>
        <v>0</v>
      </c>
      <c r="AG181" s="2"/>
      <c r="AH181" s="2"/>
      <c r="AI181" s="2"/>
      <c r="AJ181" s="2"/>
    </row>
    <row r="182" spans="1:36" ht="15.75" customHeight="1" x14ac:dyDescent="0.25">
      <c r="A182" s="21" t="s">
        <v>316</v>
      </c>
      <c r="B182" s="21" t="s">
        <v>317</v>
      </c>
      <c r="C182" s="22" t="str">
        <f t="shared" si="1"/>
        <v>F</v>
      </c>
      <c r="D182" s="22" t="str">
        <f t="shared" si="2"/>
        <v>1</v>
      </c>
      <c r="E182" s="23" t="s">
        <v>233</v>
      </c>
      <c r="F182" s="23"/>
      <c r="G182" s="23"/>
      <c r="H182" s="29" t="s">
        <v>48</v>
      </c>
      <c r="I182" s="25">
        <v>10000</v>
      </c>
      <c r="J182" s="26">
        <f t="shared" si="3"/>
        <v>0</v>
      </c>
      <c r="K182" s="1">
        <f t="shared" si="4"/>
        <v>10000</v>
      </c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1">
        <f t="shared" si="5"/>
        <v>0</v>
      </c>
      <c r="AE182" s="1">
        <f t="shared" si="6"/>
        <v>10000</v>
      </c>
      <c r="AF182" s="1">
        <f t="shared" si="7"/>
        <v>0</v>
      </c>
      <c r="AG182" s="2"/>
      <c r="AH182" s="2"/>
      <c r="AI182" s="2"/>
      <c r="AJ182" s="2"/>
    </row>
    <row r="183" spans="1:36" ht="15.75" customHeight="1" x14ac:dyDescent="0.25">
      <c r="A183" s="21"/>
      <c r="B183" s="21"/>
      <c r="C183" s="22"/>
      <c r="D183" s="22"/>
      <c r="E183" s="23"/>
      <c r="F183" s="23"/>
      <c r="G183" s="23"/>
      <c r="H183" s="24"/>
      <c r="I183" s="25"/>
      <c r="J183" s="26"/>
      <c r="K183" s="1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1"/>
      <c r="AE183" s="1"/>
      <c r="AF183" s="1"/>
      <c r="AG183" s="2"/>
      <c r="AH183" s="2"/>
      <c r="AI183" s="2"/>
      <c r="AJ183" s="2"/>
    </row>
    <row r="184" spans="1:36" ht="15.75" customHeight="1" x14ac:dyDescent="0.25">
      <c r="A184" s="21"/>
      <c r="B184" s="21"/>
      <c r="C184" s="22"/>
      <c r="D184" s="22"/>
      <c r="E184" s="23"/>
      <c r="F184" s="23"/>
      <c r="G184" s="23"/>
      <c r="H184" s="24"/>
      <c r="I184" s="25"/>
      <c r="J184" s="26"/>
      <c r="K184" s="1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1"/>
      <c r="AE184" s="1"/>
      <c r="AF184" s="1"/>
      <c r="AG184" s="2"/>
      <c r="AH184" s="2"/>
      <c r="AI184" s="2"/>
      <c r="AJ184" s="2"/>
    </row>
    <row r="185" spans="1:36" ht="15.75" customHeight="1" x14ac:dyDescent="0.25">
      <c r="A185" s="21"/>
      <c r="B185" s="21"/>
      <c r="C185" s="22"/>
      <c r="D185" s="22"/>
      <c r="E185" s="23"/>
      <c r="F185" s="23"/>
      <c r="G185" s="23"/>
      <c r="H185" s="24"/>
      <c r="I185" s="25"/>
      <c r="J185" s="26"/>
      <c r="K185" s="1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1"/>
      <c r="AE185" s="1"/>
      <c r="AF185" s="1"/>
      <c r="AG185" s="2"/>
      <c r="AH185" s="2"/>
      <c r="AI185" s="2"/>
      <c r="AJ185" s="2"/>
    </row>
    <row r="186" spans="1:36" ht="15.75" customHeight="1" x14ac:dyDescent="0.25">
      <c r="A186" s="21"/>
      <c r="B186" s="21"/>
      <c r="C186" s="22"/>
      <c r="D186" s="22"/>
      <c r="E186" s="23"/>
      <c r="F186" s="23"/>
      <c r="G186" s="23"/>
      <c r="H186" s="24"/>
      <c r="I186" s="25"/>
      <c r="J186" s="26"/>
      <c r="K186" s="1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1"/>
      <c r="AE186" s="1"/>
      <c r="AF186" s="1"/>
      <c r="AG186" s="2"/>
      <c r="AH186" s="2"/>
      <c r="AI186" s="2"/>
      <c r="AJ186" s="2"/>
    </row>
    <row r="187" spans="1:36" ht="15.75" customHeight="1" x14ac:dyDescent="0.25">
      <c r="A187" s="21"/>
      <c r="B187" s="21"/>
      <c r="C187" s="22"/>
      <c r="D187" s="22"/>
      <c r="E187" s="23"/>
      <c r="F187" s="23"/>
      <c r="G187" s="23"/>
      <c r="H187" s="24"/>
      <c r="I187" s="25"/>
      <c r="J187" s="26"/>
      <c r="K187" s="1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1"/>
      <c r="AE187" s="1"/>
      <c r="AF187" s="1"/>
      <c r="AG187" s="2"/>
      <c r="AH187" s="2"/>
      <c r="AI187" s="2"/>
      <c r="AJ187" s="2"/>
    </row>
    <row r="188" spans="1:36" ht="15.75" customHeight="1" x14ac:dyDescent="0.25">
      <c r="A188" s="21"/>
      <c r="B188" s="21"/>
      <c r="C188" s="22"/>
      <c r="D188" s="22"/>
      <c r="E188" s="23"/>
      <c r="F188" s="23"/>
      <c r="G188" s="23"/>
      <c r="H188" s="24"/>
      <c r="I188" s="25"/>
      <c r="J188" s="26"/>
      <c r="K188" s="1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1"/>
      <c r="AE188" s="1"/>
      <c r="AF188" s="1"/>
      <c r="AG188" s="2"/>
      <c r="AH188" s="2"/>
      <c r="AI188" s="2"/>
      <c r="AJ188" s="2"/>
    </row>
    <row r="189" spans="1:36" ht="15.75" customHeight="1" x14ac:dyDescent="0.25">
      <c r="A189" s="21"/>
      <c r="B189" s="21"/>
      <c r="C189" s="22"/>
      <c r="D189" s="22"/>
      <c r="E189" s="23"/>
      <c r="F189" s="23"/>
      <c r="G189" s="23"/>
      <c r="H189" s="24"/>
      <c r="I189" s="25"/>
      <c r="J189" s="26"/>
      <c r="K189" s="1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1"/>
      <c r="AE189" s="1"/>
      <c r="AF189" s="1"/>
      <c r="AG189" s="2"/>
      <c r="AH189" s="2"/>
      <c r="AI189" s="2"/>
      <c r="AJ189" s="2"/>
    </row>
    <row r="190" spans="1:36" ht="15.75" customHeight="1" x14ac:dyDescent="0.25">
      <c r="A190" s="21"/>
      <c r="B190" s="21"/>
      <c r="C190" s="22"/>
      <c r="D190" s="22"/>
      <c r="E190" s="23"/>
      <c r="F190" s="23"/>
      <c r="G190" s="23"/>
      <c r="H190" s="24"/>
      <c r="I190" s="25"/>
      <c r="J190" s="26"/>
      <c r="K190" s="1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1"/>
      <c r="AE190" s="1"/>
      <c r="AF190" s="1"/>
      <c r="AG190" s="2"/>
      <c r="AH190" s="2"/>
      <c r="AI190" s="2"/>
      <c r="AJ190" s="2"/>
    </row>
    <row r="191" spans="1:36" ht="15.75" customHeight="1" x14ac:dyDescent="0.25">
      <c r="A191" s="21"/>
      <c r="B191" s="21"/>
      <c r="C191" s="22"/>
      <c r="D191" s="22"/>
      <c r="E191" s="23"/>
      <c r="F191" s="23"/>
      <c r="G191" s="23"/>
      <c r="H191" s="24"/>
      <c r="I191" s="25"/>
      <c r="J191" s="26"/>
      <c r="K191" s="1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1"/>
      <c r="AE191" s="1"/>
      <c r="AF191" s="1"/>
      <c r="AG191" s="2"/>
      <c r="AH191" s="2"/>
      <c r="AI191" s="2"/>
      <c r="AJ191" s="2"/>
    </row>
    <row r="192" spans="1:36" ht="15.75" customHeight="1" x14ac:dyDescent="0.25">
      <c r="A192" s="21"/>
      <c r="B192" s="21"/>
      <c r="C192" s="22"/>
      <c r="D192" s="22"/>
      <c r="E192" s="23"/>
      <c r="F192" s="23"/>
      <c r="G192" s="23"/>
      <c r="H192" s="24"/>
      <c r="I192" s="25"/>
      <c r="J192" s="26"/>
      <c r="K192" s="1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1"/>
      <c r="AE192" s="1"/>
      <c r="AF192" s="1"/>
      <c r="AG192" s="2"/>
      <c r="AH192" s="2"/>
      <c r="AI192" s="2"/>
      <c r="AJ192" s="2"/>
    </row>
    <row r="193" spans="1:36" ht="15.75" customHeight="1" x14ac:dyDescent="0.25">
      <c r="A193" s="21"/>
      <c r="B193" s="21"/>
      <c r="C193" s="22"/>
      <c r="D193" s="22"/>
      <c r="E193" s="23"/>
      <c r="F193" s="23"/>
      <c r="G193" s="23"/>
      <c r="H193" s="24"/>
      <c r="I193" s="25"/>
      <c r="J193" s="26"/>
      <c r="K193" s="1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1"/>
      <c r="AE193" s="1"/>
      <c r="AF193" s="1"/>
      <c r="AG193" s="2"/>
      <c r="AH193" s="2"/>
      <c r="AI193" s="2"/>
      <c r="AJ193" s="2"/>
    </row>
    <row r="194" spans="1:36" ht="15.75" customHeight="1" x14ac:dyDescent="0.25">
      <c r="A194" s="21"/>
      <c r="B194" s="21"/>
      <c r="C194" s="22"/>
      <c r="D194" s="22"/>
      <c r="E194" s="23"/>
      <c r="F194" s="23"/>
      <c r="G194" s="23"/>
      <c r="H194" s="24"/>
      <c r="I194" s="25"/>
      <c r="J194" s="26"/>
      <c r="K194" s="1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1"/>
      <c r="AE194" s="1"/>
      <c r="AF194" s="1"/>
      <c r="AG194" s="2"/>
      <c r="AH194" s="2"/>
      <c r="AI194" s="2"/>
      <c r="AJ194" s="2"/>
    </row>
    <row r="195" spans="1:36" ht="15.75" customHeight="1" x14ac:dyDescent="0.25">
      <c r="A195" s="21"/>
      <c r="B195" s="21"/>
      <c r="C195" s="22"/>
      <c r="D195" s="22"/>
      <c r="E195" s="23"/>
      <c r="F195" s="23"/>
      <c r="G195" s="23"/>
      <c r="H195" s="24"/>
      <c r="I195" s="25"/>
      <c r="J195" s="26"/>
      <c r="K195" s="1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1"/>
      <c r="AE195" s="1"/>
      <c r="AF195" s="1"/>
      <c r="AG195" s="2"/>
      <c r="AH195" s="2"/>
      <c r="AI195" s="2"/>
      <c r="AJ195" s="2"/>
    </row>
    <row r="196" spans="1:36" ht="15.75" customHeight="1" x14ac:dyDescent="0.25">
      <c r="A196" s="21"/>
      <c r="B196" s="21"/>
      <c r="C196" s="22"/>
      <c r="D196" s="22"/>
      <c r="E196" s="23"/>
      <c r="F196" s="23"/>
      <c r="G196" s="23"/>
      <c r="H196" s="24"/>
      <c r="I196" s="25"/>
      <c r="J196" s="26"/>
      <c r="K196" s="1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1"/>
      <c r="AE196" s="1"/>
      <c r="AF196" s="1"/>
      <c r="AG196" s="2"/>
      <c r="AH196" s="2"/>
      <c r="AI196" s="2"/>
      <c r="AJ196" s="2"/>
    </row>
    <row r="197" spans="1:36" ht="15.75" customHeight="1" x14ac:dyDescent="0.25">
      <c r="A197" s="21"/>
      <c r="B197" s="21"/>
      <c r="C197" s="22"/>
      <c r="D197" s="22"/>
      <c r="E197" s="23"/>
      <c r="F197" s="23"/>
      <c r="G197" s="23"/>
      <c r="H197" s="24"/>
      <c r="I197" s="25"/>
      <c r="J197" s="26"/>
      <c r="K197" s="1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1"/>
      <c r="AE197" s="1"/>
      <c r="AF197" s="1"/>
      <c r="AG197" s="2"/>
      <c r="AH197" s="2"/>
      <c r="AI197" s="2"/>
      <c r="AJ197" s="2"/>
    </row>
    <row r="198" spans="1:36" ht="15.75" customHeight="1" x14ac:dyDescent="0.25">
      <c r="A198" s="30"/>
      <c r="B198" s="30"/>
      <c r="C198" s="22" t="str">
        <f t="shared" ref="C198:C393" si="14">CONCATENATE(MID(A198,1,1))</f>
        <v/>
      </c>
      <c r="D198" s="22" t="str">
        <f t="shared" ref="D198:D300" si="15">CONCATENATE(MID(A198,8,1))</f>
        <v/>
      </c>
      <c r="E198" s="23"/>
      <c r="F198" s="23"/>
      <c r="G198" s="23"/>
      <c r="H198" s="24"/>
      <c r="I198" s="28"/>
      <c r="J198" s="26">
        <f t="shared" ref="J198:J393" si="16">IF(D198="8",I198,0)</f>
        <v>0</v>
      </c>
      <c r="K198" s="1">
        <f t="shared" ref="K198:K393" si="17">IF(E198&lt;&gt;"S",IF(D198&lt;&gt;"8",I198,"")," ")</f>
        <v>0</v>
      </c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1">
        <f t="shared" ref="AD198:AD393" si="18">SUM(L198:AC198)</f>
        <v>0</v>
      </c>
      <c r="AE198" s="1">
        <f t="shared" ref="AE198:AE393" si="19">SUM(J198,K198,AD198)</f>
        <v>0</v>
      </c>
      <c r="AF198" s="1">
        <f t="shared" ref="AF198:AF393" si="20">+I198-AE198</f>
        <v>0</v>
      </c>
      <c r="AG198" s="2"/>
      <c r="AH198" s="2"/>
      <c r="AI198" s="2"/>
      <c r="AJ198" s="2"/>
    </row>
    <row r="199" spans="1:36" ht="15.75" hidden="1" customHeight="1" x14ac:dyDescent="0.25">
      <c r="A199" s="30"/>
      <c r="B199" s="30"/>
      <c r="C199" s="22" t="str">
        <f t="shared" si="14"/>
        <v/>
      </c>
      <c r="D199" s="22" t="str">
        <f t="shared" si="15"/>
        <v/>
      </c>
      <c r="E199" s="23"/>
      <c r="F199" s="23"/>
      <c r="G199" s="23"/>
      <c r="H199" s="24"/>
      <c r="I199" s="28"/>
      <c r="J199" s="26">
        <f t="shared" si="16"/>
        <v>0</v>
      </c>
      <c r="K199" s="1">
        <f t="shared" si="17"/>
        <v>0</v>
      </c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1">
        <f t="shared" si="18"/>
        <v>0</v>
      </c>
      <c r="AE199" s="1">
        <f t="shared" si="19"/>
        <v>0</v>
      </c>
      <c r="AF199" s="1">
        <f t="shared" si="20"/>
        <v>0</v>
      </c>
      <c r="AG199" s="2"/>
      <c r="AH199" s="2"/>
      <c r="AI199" s="2"/>
      <c r="AJ199" s="2"/>
    </row>
    <row r="200" spans="1:36" ht="15.75" hidden="1" customHeight="1" x14ac:dyDescent="0.25">
      <c r="A200" s="30"/>
      <c r="B200" s="30"/>
      <c r="C200" s="22" t="str">
        <f t="shared" si="14"/>
        <v/>
      </c>
      <c r="D200" s="22" t="str">
        <f t="shared" si="15"/>
        <v/>
      </c>
      <c r="E200" s="23"/>
      <c r="F200" s="23"/>
      <c r="G200" s="23"/>
      <c r="H200" s="24"/>
      <c r="I200" s="28"/>
      <c r="J200" s="26">
        <f t="shared" si="16"/>
        <v>0</v>
      </c>
      <c r="K200" s="1">
        <f t="shared" si="17"/>
        <v>0</v>
      </c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1">
        <f t="shared" si="18"/>
        <v>0</v>
      </c>
      <c r="AE200" s="1">
        <f t="shared" si="19"/>
        <v>0</v>
      </c>
      <c r="AF200" s="1">
        <f t="shared" si="20"/>
        <v>0</v>
      </c>
      <c r="AG200" s="2"/>
      <c r="AH200" s="2"/>
      <c r="AI200" s="2"/>
      <c r="AJ200" s="2"/>
    </row>
    <row r="201" spans="1:36" ht="15.75" hidden="1" customHeight="1" x14ac:dyDescent="0.25">
      <c r="A201" s="30"/>
      <c r="B201" s="30"/>
      <c r="C201" s="22" t="str">
        <f t="shared" si="14"/>
        <v/>
      </c>
      <c r="D201" s="22" t="str">
        <f t="shared" si="15"/>
        <v/>
      </c>
      <c r="E201" s="23"/>
      <c r="F201" s="23"/>
      <c r="G201" s="23"/>
      <c r="H201" s="24"/>
      <c r="I201" s="28"/>
      <c r="J201" s="26">
        <f t="shared" si="16"/>
        <v>0</v>
      </c>
      <c r="K201" s="1">
        <f t="shared" si="17"/>
        <v>0</v>
      </c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1">
        <f t="shared" si="18"/>
        <v>0</v>
      </c>
      <c r="AE201" s="1">
        <f t="shared" si="19"/>
        <v>0</v>
      </c>
      <c r="AF201" s="1">
        <f t="shared" si="20"/>
        <v>0</v>
      </c>
      <c r="AG201" s="2"/>
      <c r="AH201" s="2"/>
      <c r="AI201" s="2"/>
      <c r="AJ201" s="2"/>
    </row>
    <row r="202" spans="1:36" ht="15.75" hidden="1" customHeight="1" x14ac:dyDescent="0.25">
      <c r="A202" s="30"/>
      <c r="B202" s="30"/>
      <c r="C202" s="22" t="str">
        <f t="shared" si="14"/>
        <v/>
      </c>
      <c r="D202" s="22" t="str">
        <f t="shared" si="15"/>
        <v/>
      </c>
      <c r="E202" s="23"/>
      <c r="F202" s="23"/>
      <c r="G202" s="23"/>
      <c r="H202" s="24"/>
      <c r="I202" s="28"/>
      <c r="J202" s="26">
        <f t="shared" si="16"/>
        <v>0</v>
      </c>
      <c r="K202" s="1">
        <f t="shared" si="17"/>
        <v>0</v>
      </c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1">
        <f t="shared" si="18"/>
        <v>0</v>
      </c>
      <c r="AE202" s="1">
        <f t="shared" si="19"/>
        <v>0</v>
      </c>
      <c r="AF202" s="1">
        <f t="shared" si="20"/>
        <v>0</v>
      </c>
      <c r="AG202" s="2"/>
      <c r="AH202" s="2"/>
      <c r="AI202" s="2"/>
      <c r="AJ202" s="2"/>
    </row>
    <row r="203" spans="1:36" ht="15.75" hidden="1" customHeight="1" x14ac:dyDescent="0.25">
      <c r="A203" s="30"/>
      <c r="B203" s="30"/>
      <c r="C203" s="22" t="str">
        <f t="shared" si="14"/>
        <v/>
      </c>
      <c r="D203" s="22" t="str">
        <f t="shared" si="15"/>
        <v/>
      </c>
      <c r="E203" s="23"/>
      <c r="F203" s="23"/>
      <c r="G203" s="23"/>
      <c r="H203" s="24"/>
      <c r="I203" s="28"/>
      <c r="J203" s="26">
        <f t="shared" si="16"/>
        <v>0</v>
      </c>
      <c r="K203" s="1">
        <f t="shared" si="17"/>
        <v>0</v>
      </c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1">
        <f t="shared" si="18"/>
        <v>0</v>
      </c>
      <c r="AE203" s="1">
        <f t="shared" si="19"/>
        <v>0</v>
      </c>
      <c r="AF203" s="1">
        <f t="shared" si="20"/>
        <v>0</v>
      </c>
      <c r="AG203" s="2"/>
      <c r="AH203" s="2"/>
      <c r="AI203" s="2"/>
      <c r="AJ203" s="2"/>
    </row>
    <row r="204" spans="1:36" ht="15.75" hidden="1" customHeight="1" x14ac:dyDescent="0.25">
      <c r="A204" s="30"/>
      <c r="B204" s="30"/>
      <c r="C204" s="22" t="str">
        <f t="shared" si="14"/>
        <v/>
      </c>
      <c r="D204" s="22" t="str">
        <f t="shared" si="15"/>
        <v/>
      </c>
      <c r="E204" s="23"/>
      <c r="F204" s="23"/>
      <c r="G204" s="23"/>
      <c r="H204" s="24"/>
      <c r="I204" s="28"/>
      <c r="J204" s="26">
        <f t="shared" si="16"/>
        <v>0</v>
      </c>
      <c r="K204" s="1">
        <f t="shared" si="17"/>
        <v>0</v>
      </c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1">
        <f t="shared" si="18"/>
        <v>0</v>
      </c>
      <c r="AE204" s="1">
        <f t="shared" si="19"/>
        <v>0</v>
      </c>
      <c r="AF204" s="1">
        <f t="shared" si="20"/>
        <v>0</v>
      </c>
      <c r="AG204" s="2"/>
      <c r="AH204" s="2"/>
      <c r="AI204" s="2"/>
      <c r="AJ204" s="2"/>
    </row>
    <row r="205" spans="1:36" ht="15.75" hidden="1" customHeight="1" x14ac:dyDescent="0.25">
      <c r="A205" s="30"/>
      <c r="B205" s="30"/>
      <c r="C205" s="22" t="str">
        <f t="shared" si="14"/>
        <v/>
      </c>
      <c r="D205" s="22" t="str">
        <f t="shared" si="15"/>
        <v/>
      </c>
      <c r="E205" s="23"/>
      <c r="F205" s="23"/>
      <c r="G205" s="23"/>
      <c r="H205" s="24"/>
      <c r="I205" s="28"/>
      <c r="J205" s="26">
        <f t="shared" si="16"/>
        <v>0</v>
      </c>
      <c r="K205" s="1">
        <f t="shared" si="17"/>
        <v>0</v>
      </c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1">
        <f t="shared" si="18"/>
        <v>0</v>
      </c>
      <c r="AE205" s="1">
        <f t="shared" si="19"/>
        <v>0</v>
      </c>
      <c r="AF205" s="1">
        <f t="shared" si="20"/>
        <v>0</v>
      </c>
      <c r="AG205" s="2"/>
      <c r="AH205" s="2"/>
      <c r="AI205" s="2"/>
      <c r="AJ205" s="2"/>
    </row>
    <row r="206" spans="1:36" ht="15.75" hidden="1" customHeight="1" x14ac:dyDescent="0.25">
      <c r="A206" s="30"/>
      <c r="B206" s="30"/>
      <c r="C206" s="22" t="str">
        <f t="shared" si="14"/>
        <v/>
      </c>
      <c r="D206" s="22" t="str">
        <f t="shared" si="15"/>
        <v/>
      </c>
      <c r="E206" s="23"/>
      <c r="F206" s="23"/>
      <c r="G206" s="23"/>
      <c r="H206" s="24"/>
      <c r="I206" s="28"/>
      <c r="J206" s="26">
        <f t="shared" si="16"/>
        <v>0</v>
      </c>
      <c r="K206" s="1">
        <f t="shared" si="17"/>
        <v>0</v>
      </c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1">
        <f t="shared" si="18"/>
        <v>0</v>
      </c>
      <c r="AE206" s="1">
        <f t="shared" si="19"/>
        <v>0</v>
      </c>
      <c r="AF206" s="1">
        <f t="shared" si="20"/>
        <v>0</v>
      </c>
      <c r="AG206" s="2"/>
      <c r="AH206" s="2"/>
      <c r="AI206" s="2"/>
      <c r="AJ206" s="2"/>
    </row>
    <row r="207" spans="1:36" ht="15.75" hidden="1" customHeight="1" x14ac:dyDescent="0.25">
      <c r="A207" s="30"/>
      <c r="B207" s="30"/>
      <c r="C207" s="22" t="str">
        <f t="shared" si="14"/>
        <v/>
      </c>
      <c r="D207" s="22" t="str">
        <f t="shared" si="15"/>
        <v/>
      </c>
      <c r="E207" s="23"/>
      <c r="F207" s="23"/>
      <c r="G207" s="23"/>
      <c r="H207" s="24"/>
      <c r="I207" s="28"/>
      <c r="J207" s="26">
        <f t="shared" si="16"/>
        <v>0</v>
      </c>
      <c r="K207" s="1">
        <f t="shared" si="17"/>
        <v>0</v>
      </c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1">
        <f t="shared" si="18"/>
        <v>0</v>
      </c>
      <c r="AE207" s="1">
        <f t="shared" si="19"/>
        <v>0</v>
      </c>
      <c r="AF207" s="1">
        <f t="shared" si="20"/>
        <v>0</v>
      </c>
      <c r="AG207" s="2"/>
      <c r="AH207" s="2"/>
      <c r="AI207" s="2"/>
      <c r="AJ207" s="2"/>
    </row>
    <row r="208" spans="1:36" ht="15.75" hidden="1" customHeight="1" x14ac:dyDescent="0.25">
      <c r="A208" s="30"/>
      <c r="B208" s="30"/>
      <c r="C208" s="22" t="str">
        <f t="shared" si="14"/>
        <v/>
      </c>
      <c r="D208" s="22" t="str">
        <f t="shared" si="15"/>
        <v/>
      </c>
      <c r="E208" s="23"/>
      <c r="F208" s="23"/>
      <c r="G208" s="23"/>
      <c r="H208" s="24"/>
      <c r="I208" s="28"/>
      <c r="J208" s="26">
        <f t="shared" si="16"/>
        <v>0</v>
      </c>
      <c r="K208" s="1">
        <f t="shared" si="17"/>
        <v>0</v>
      </c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1">
        <f t="shared" si="18"/>
        <v>0</v>
      </c>
      <c r="AE208" s="1">
        <f t="shared" si="19"/>
        <v>0</v>
      </c>
      <c r="AF208" s="1">
        <f t="shared" si="20"/>
        <v>0</v>
      </c>
      <c r="AG208" s="2"/>
      <c r="AH208" s="2"/>
      <c r="AI208" s="2"/>
      <c r="AJ208" s="2"/>
    </row>
    <row r="209" spans="1:36" ht="15.75" hidden="1" customHeight="1" x14ac:dyDescent="0.25">
      <c r="A209" s="30"/>
      <c r="B209" s="30"/>
      <c r="C209" s="22" t="str">
        <f t="shared" si="14"/>
        <v/>
      </c>
      <c r="D209" s="22" t="str">
        <f t="shared" si="15"/>
        <v/>
      </c>
      <c r="E209" s="23"/>
      <c r="F209" s="23"/>
      <c r="G209" s="23"/>
      <c r="H209" s="24"/>
      <c r="I209" s="28"/>
      <c r="J209" s="26">
        <f t="shared" si="16"/>
        <v>0</v>
      </c>
      <c r="K209" s="1">
        <f t="shared" si="17"/>
        <v>0</v>
      </c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1">
        <f t="shared" si="18"/>
        <v>0</v>
      </c>
      <c r="AE209" s="1">
        <f t="shared" si="19"/>
        <v>0</v>
      </c>
      <c r="AF209" s="1">
        <f t="shared" si="20"/>
        <v>0</v>
      </c>
      <c r="AG209" s="2"/>
      <c r="AH209" s="2"/>
      <c r="AI209" s="2"/>
      <c r="AJ209" s="2"/>
    </row>
    <row r="210" spans="1:36" ht="15.75" hidden="1" customHeight="1" x14ac:dyDescent="0.25">
      <c r="A210" s="30"/>
      <c r="B210" s="30"/>
      <c r="C210" s="22" t="str">
        <f t="shared" si="14"/>
        <v/>
      </c>
      <c r="D210" s="22" t="str">
        <f t="shared" si="15"/>
        <v/>
      </c>
      <c r="E210" s="23"/>
      <c r="F210" s="23"/>
      <c r="G210" s="23"/>
      <c r="H210" s="24"/>
      <c r="I210" s="28"/>
      <c r="J210" s="26">
        <f t="shared" si="16"/>
        <v>0</v>
      </c>
      <c r="K210" s="1">
        <f t="shared" si="17"/>
        <v>0</v>
      </c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1">
        <f t="shared" si="18"/>
        <v>0</v>
      </c>
      <c r="AE210" s="1">
        <f t="shared" si="19"/>
        <v>0</v>
      </c>
      <c r="AF210" s="1">
        <f t="shared" si="20"/>
        <v>0</v>
      </c>
      <c r="AG210" s="2"/>
      <c r="AH210" s="2"/>
      <c r="AI210" s="2"/>
      <c r="AJ210" s="2"/>
    </row>
    <row r="211" spans="1:36" ht="15.75" hidden="1" customHeight="1" x14ac:dyDescent="0.25">
      <c r="A211" s="30"/>
      <c r="B211" s="30"/>
      <c r="C211" s="22" t="str">
        <f t="shared" si="14"/>
        <v/>
      </c>
      <c r="D211" s="22" t="str">
        <f t="shared" si="15"/>
        <v/>
      </c>
      <c r="E211" s="23"/>
      <c r="F211" s="23"/>
      <c r="G211" s="23"/>
      <c r="H211" s="24"/>
      <c r="I211" s="28"/>
      <c r="J211" s="26">
        <f t="shared" si="16"/>
        <v>0</v>
      </c>
      <c r="K211" s="1">
        <f t="shared" si="17"/>
        <v>0</v>
      </c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1">
        <f t="shared" si="18"/>
        <v>0</v>
      </c>
      <c r="AE211" s="1">
        <f t="shared" si="19"/>
        <v>0</v>
      </c>
      <c r="AF211" s="1">
        <f t="shared" si="20"/>
        <v>0</v>
      </c>
      <c r="AG211" s="2"/>
      <c r="AH211" s="2"/>
      <c r="AI211" s="2"/>
      <c r="AJ211" s="2"/>
    </row>
    <row r="212" spans="1:36" ht="15.75" hidden="1" customHeight="1" x14ac:dyDescent="0.25">
      <c r="A212" s="30"/>
      <c r="B212" s="30"/>
      <c r="C212" s="22" t="str">
        <f t="shared" si="14"/>
        <v/>
      </c>
      <c r="D212" s="22" t="str">
        <f t="shared" si="15"/>
        <v/>
      </c>
      <c r="E212" s="23"/>
      <c r="F212" s="23"/>
      <c r="G212" s="23"/>
      <c r="H212" s="24"/>
      <c r="I212" s="28"/>
      <c r="J212" s="26">
        <f t="shared" si="16"/>
        <v>0</v>
      </c>
      <c r="K212" s="1">
        <f t="shared" si="17"/>
        <v>0</v>
      </c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1">
        <f t="shared" si="18"/>
        <v>0</v>
      </c>
      <c r="AE212" s="1">
        <f t="shared" si="19"/>
        <v>0</v>
      </c>
      <c r="AF212" s="1">
        <f t="shared" si="20"/>
        <v>0</v>
      </c>
      <c r="AG212" s="2"/>
      <c r="AH212" s="2"/>
      <c r="AI212" s="2"/>
      <c r="AJ212" s="2"/>
    </row>
    <row r="213" spans="1:36" ht="15.75" hidden="1" customHeight="1" x14ac:dyDescent="0.25">
      <c r="A213" s="30"/>
      <c r="B213" s="30"/>
      <c r="C213" s="22" t="str">
        <f t="shared" si="14"/>
        <v/>
      </c>
      <c r="D213" s="22" t="str">
        <f t="shared" si="15"/>
        <v/>
      </c>
      <c r="E213" s="23"/>
      <c r="F213" s="23"/>
      <c r="G213" s="23"/>
      <c r="H213" s="24"/>
      <c r="I213" s="28"/>
      <c r="J213" s="26">
        <f t="shared" si="16"/>
        <v>0</v>
      </c>
      <c r="K213" s="1">
        <f t="shared" si="17"/>
        <v>0</v>
      </c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1">
        <f t="shared" si="18"/>
        <v>0</v>
      </c>
      <c r="AE213" s="1">
        <f t="shared" si="19"/>
        <v>0</v>
      </c>
      <c r="AF213" s="1">
        <f t="shared" si="20"/>
        <v>0</v>
      </c>
      <c r="AG213" s="2"/>
      <c r="AH213" s="2"/>
      <c r="AI213" s="2"/>
      <c r="AJ213" s="2"/>
    </row>
    <row r="214" spans="1:36" ht="15.75" hidden="1" customHeight="1" x14ac:dyDescent="0.25">
      <c r="A214" s="30"/>
      <c r="B214" s="30"/>
      <c r="C214" s="22" t="str">
        <f t="shared" si="14"/>
        <v/>
      </c>
      <c r="D214" s="22" t="str">
        <f t="shared" si="15"/>
        <v/>
      </c>
      <c r="E214" s="23"/>
      <c r="F214" s="23"/>
      <c r="G214" s="23"/>
      <c r="H214" s="24"/>
      <c r="I214" s="28"/>
      <c r="J214" s="26">
        <f t="shared" si="16"/>
        <v>0</v>
      </c>
      <c r="K214" s="1">
        <f t="shared" si="17"/>
        <v>0</v>
      </c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1">
        <f t="shared" si="18"/>
        <v>0</v>
      </c>
      <c r="AE214" s="1">
        <f t="shared" si="19"/>
        <v>0</v>
      </c>
      <c r="AF214" s="1">
        <f t="shared" si="20"/>
        <v>0</v>
      </c>
      <c r="AG214" s="2"/>
      <c r="AH214" s="2"/>
      <c r="AI214" s="2"/>
      <c r="AJ214" s="2"/>
    </row>
    <row r="215" spans="1:36" ht="15.75" hidden="1" customHeight="1" x14ac:dyDescent="0.25">
      <c r="A215" s="30"/>
      <c r="B215" s="30"/>
      <c r="C215" s="22" t="str">
        <f t="shared" si="14"/>
        <v/>
      </c>
      <c r="D215" s="22" t="str">
        <f t="shared" si="15"/>
        <v/>
      </c>
      <c r="E215" s="23"/>
      <c r="F215" s="23"/>
      <c r="G215" s="23"/>
      <c r="H215" s="24"/>
      <c r="I215" s="28"/>
      <c r="J215" s="26">
        <f t="shared" si="16"/>
        <v>0</v>
      </c>
      <c r="K215" s="1">
        <f t="shared" si="17"/>
        <v>0</v>
      </c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1">
        <f t="shared" si="18"/>
        <v>0</v>
      </c>
      <c r="AE215" s="1">
        <f t="shared" si="19"/>
        <v>0</v>
      </c>
      <c r="AF215" s="1">
        <f t="shared" si="20"/>
        <v>0</v>
      </c>
      <c r="AG215" s="2"/>
      <c r="AH215" s="2"/>
      <c r="AI215" s="2"/>
      <c r="AJ215" s="2"/>
    </row>
    <row r="216" spans="1:36" ht="15.75" hidden="1" customHeight="1" x14ac:dyDescent="0.25">
      <c r="A216" s="30"/>
      <c r="B216" s="30"/>
      <c r="C216" s="22" t="str">
        <f t="shared" si="14"/>
        <v/>
      </c>
      <c r="D216" s="22" t="str">
        <f t="shared" si="15"/>
        <v/>
      </c>
      <c r="E216" s="23"/>
      <c r="F216" s="23"/>
      <c r="G216" s="23"/>
      <c r="H216" s="24"/>
      <c r="I216" s="28"/>
      <c r="J216" s="26">
        <f t="shared" si="16"/>
        <v>0</v>
      </c>
      <c r="K216" s="1">
        <f t="shared" si="17"/>
        <v>0</v>
      </c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1">
        <f t="shared" si="18"/>
        <v>0</v>
      </c>
      <c r="AE216" s="1">
        <f t="shared" si="19"/>
        <v>0</v>
      </c>
      <c r="AF216" s="1">
        <f t="shared" si="20"/>
        <v>0</v>
      </c>
      <c r="AG216" s="2"/>
      <c r="AH216" s="2"/>
      <c r="AI216" s="2"/>
      <c r="AJ216" s="2"/>
    </row>
    <row r="217" spans="1:36" ht="15.75" hidden="1" customHeight="1" x14ac:dyDescent="0.25">
      <c r="A217" s="30"/>
      <c r="B217" s="30"/>
      <c r="C217" s="22" t="str">
        <f t="shared" si="14"/>
        <v/>
      </c>
      <c r="D217" s="22" t="str">
        <f t="shared" si="15"/>
        <v/>
      </c>
      <c r="E217" s="23"/>
      <c r="F217" s="23"/>
      <c r="G217" s="23"/>
      <c r="H217" s="24"/>
      <c r="I217" s="28"/>
      <c r="J217" s="26">
        <f t="shared" si="16"/>
        <v>0</v>
      </c>
      <c r="K217" s="1">
        <f t="shared" si="17"/>
        <v>0</v>
      </c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1">
        <f t="shared" si="18"/>
        <v>0</v>
      </c>
      <c r="AE217" s="1">
        <f t="shared" si="19"/>
        <v>0</v>
      </c>
      <c r="AF217" s="1">
        <f t="shared" si="20"/>
        <v>0</v>
      </c>
      <c r="AG217" s="2"/>
      <c r="AH217" s="2"/>
      <c r="AI217" s="2"/>
      <c r="AJ217" s="2"/>
    </row>
    <row r="218" spans="1:36" ht="15.75" hidden="1" customHeight="1" x14ac:dyDescent="0.25">
      <c r="A218" s="30"/>
      <c r="B218" s="30"/>
      <c r="C218" s="22" t="str">
        <f t="shared" si="14"/>
        <v/>
      </c>
      <c r="D218" s="22" t="str">
        <f t="shared" si="15"/>
        <v/>
      </c>
      <c r="E218" s="23"/>
      <c r="F218" s="23"/>
      <c r="G218" s="23"/>
      <c r="H218" s="24"/>
      <c r="I218" s="28"/>
      <c r="J218" s="26">
        <f t="shared" si="16"/>
        <v>0</v>
      </c>
      <c r="K218" s="1">
        <f t="shared" si="17"/>
        <v>0</v>
      </c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1">
        <f t="shared" si="18"/>
        <v>0</v>
      </c>
      <c r="AE218" s="1">
        <f t="shared" si="19"/>
        <v>0</v>
      </c>
      <c r="AF218" s="1">
        <f t="shared" si="20"/>
        <v>0</v>
      </c>
      <c r="AG218" s="2"/>
      <c r="AH218" s="2"/>
      <c r="AI218" s="2"/>
      <c r="AJ218" s="2"/>
    </row>
    <row r="219" spans="1:36" ht="15.75" hidden="1" customHeight="1" x14ac:dyDescent="0.25">
      <c r="A219" s="30"/>
      <c r="B219" s="30"/>
      <c r="C219" s="22" t="str">
        <f t="shared" si="14"/>
        <v/>
      </c>
      <c r="D219" s="22" t="str">
        <f t="shared" si="15"/>
        <v/>
      </c>
      <c r="E219" s="23"/>
      <c r="F219" s="23"/>
      <c r="G219" s="23"/>
      <c r="H219" s="24"/>
      <c r="I219" s="28"/>
      <c r="J219" s="26">
        <f t="shared" si="16"/>
        <v>0</v>
      </c>
      <c r="K219" s="1">
        <f t="shared" si="17"/>
        <v>0</v>
      </c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1">
        <f t="shared" si="18"/>
        <v>0</v>
      </c>
      <c r="AE219" s="1">
        <f t="shared" si="19"/>
        <v>0</v>
      </c>
      <c r="AF219" s="1">
        <f t="shared" si="20"/>
        <v>0</v>
      </c>
      <c r="AG219" s="2"/>
      <c r="AH219" s="2"/>
      <c r="AI219" s="2"/>
      <c r="AJ219" s="2"/>
    </row>
    <row r="220" spans="1:36" ht="15.75" hidden="1" customHeight="1" x14ac:dyDescent="0.25">
      <c r="A220" s="30"/>
      <c r="B220" s="30"/>
      <c r="C220" s="22" t="str">
        <f t="shared" si="14"/>
        <v/>
      </c>
      <c r="D220" s="22" t="str">
        <f t="shared" si="15"/>
        <v/>
      </c>
      <c r="E220" s="23"/>
      <c r="F220" s="23"/>
      <c r="G220" s="23"/>
      <c r="H220" s="24"/>
      <c r="I220" s="28"/>
      <c r="J220" s="26">
        <f t="shared" si="16"/>
        <v>0</v>
      </c>
      <c r="K220" s="1">
        <f t="shared" si="17"/>
        <v>0</v>
      </c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1">
        <f t="shared" si="18"/>
        <v>0</v>
      </c>
      <c r="AE220" s="1">
        <f t="shared" si="19"/>
        <v>0</v>
      </c>
      <c r="AF220" s="1">
        <f t="shared" si="20"/>
        <v>0</v>
      </c>
      <c r="AG220" s="2"/>
      <c r="AH220" s="2"/>
      <c r="AI220" s="2"/>
      <c r="AJ220" s="2"/>
    </row>
    <row r="221" spans="1:36" ht="15.75" hidden="1" customHeight="1" x14ac:dyDescent="0.25">
      <c r="A221" s="30"/>
      <c r="B221" s="30"/>
      <c r="C221" s="22" t="str">
        <f t="shared" si="14"/>
        <v/>
      </c>
      <c r="D221" s="22" t="str">
        <f t="shared" si="15"/>
        <v/>
      </c>
      <c r="E221" s="23"/>
      <c r="F221" s="23"/>
      <c r="G221" s="23"/>
      <c r="H221" s="24"/>
      <c r="I221" s="28"/>
      <c r="J221" s="26">
        <f t="shared" si="16"/>
        <v>0</v>
      </c>
      <c r="K221" s="1">
        <f t="shared" si="17"/>
        <v>0</v>
      </c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1">
        <f t="shared" si="18"/>
        <v>0</v>
      </c>
      <c r="AE221" s="1">
        <f t="shared" si="19"/>
        <v>0</v>
      </c>
      <c r="AF221" s="1">
        <f t="shared" si="20"/>
        <v>0</v>
      </c>
      <c r="AG221" s="2"/>
      <c r="AH221" s="2"/>
      <c r="AI221" s="2"/>
      <c r="AJ221" s="2"/>
    </row>
    <row r="222" spans="1:36" ht="15.75" hidden="1" customHeight="1" x14ac:dyDescent="0.25">
      <c r="A222" s="30"/>
      <c r="B222" s="30"/>
      <c r="C222" s="22" t="str">
        <f t="shared" si="14"/>
        <v/>
      </c>
      <c r="D222" s="22" t="str">
        <f t="shared" si="15"/>
        <v/>
      </c>
      <c r="E222" s="23"/>
      <c r="F222" s="23"/>
      <c r="G222" s="23"/>
      <c r="H222" s="24"/>
      <c r="I222" s="28"/>
      <c r="J222" s="26">
        <f t="shared" si="16"/>
        <v>0</v>
      </c>
      <c r="K222" s="1">
        <f t="shared" si="17"/>
        <v>0</v>
      </c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1">
        <f t="shared" si="18"/>
        <v>0</v>
      </c>
      <c r="AE222" s="1">
        <f t="shared" si="19"/>
        <v>0</v>
      </c>
      <c r="AF222" s="1">
        <f t="shared" si="20"/>
        <v>0</v>
      </c>
      <c r="AG222" s="2"/>
      <c r="AH222" s="2"/>
      <c r="AI222" s="2"/>
      <c r="AJ222" s="2"/>
    </row>
    <row r="223" spans="1:36" ht="15.75" hidden="1" customHeight="1" x14ac:dyDescent="0.25">
      <c r="A223" s="30"/>
      <c r="B223" s="30"/>
      <c r="C223" s="22" t="str">
        <f t="shared" si="14"/>
        <v/>
      </c>
      <c r="D223" s="22" t="str">
        <f t="shared" si="15"/>
        <v/>
      </c>
      <c r="E223" s="23"/>
      <c r="F223" s="23"/>
      <c r="G223" s="23"/>
      <c r="H223" s="24"/>
      <c r="I223" s="28"/>
      <c r="J223" s="26">
        <f t="shared" si="16"/>
        <v>0</v>
      </c>
      <c r="K223" s="1">
        <f t="shared" si="17"/>
        <v>0</v>
      </c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1">
        <f t="shared" si="18"/>
        <v>0</v>
      </c>
      <c r="AE223" s="1">
        <f t="shared" si="19"/>
        <v>0</v>
      </c>
      <c r="AF223" s="1">
        <f t="shared" si="20"/>
        <v>0</v>
      </c>
      <c r="AG223" s="2"/>
      <c r="AH223" s="2"/>
      <c r="AI223" s="2"/>
      <c r="AJ223" s="2"/>
    </row>
    <row r="224" spans="1:36" ht="15.75" hidden="1" customHeight="1" x14ac:dyDescent="0.25">
      <c r="A224" s="30"/>
      <c r="B224" s="30"/>
      <c r="C224" s="22" t="str">
        <f t="shared" si="14"/>
        <v/>
      </c>
      <c r="D224" s="22" t="str">
        <f t="shared" si="15"/>
        <v/>
      </c>
      <c r="E224" s="23"/>
      <c r="F224" s="23"/>
      <c r="G224" s="23"/>
      <c r="H224" s="24"/>
      <c r="I224" s="28"/>
      <c r="J224" s="26">
        <f t="shared" si="16"/>
        <v>0</v>
      </c>
      <c r="K224" s="1">
        <f t="shared" si="17"/>
        <v>0</v>
      </c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1">
        <f t="shared" si="18"/>
        <v>0</v>
      </c>
      <c r="AE224" s="1">
        <f t="shared" si="19"/>
        <v>0</v>
      </c>
      <c r="AF224" s="1">
        <f t="shared" si="20"/>
        <v>0</v>
      </c>
      <c r="AG224" s="2"/>
      <c r="AH224" s="2"/>
      <c r="AI224" s="2"/>
      <c r="AJ224" s="2"/>
    </row>
    <row r="225" spans="1:36" ht="15.75" hidden="1" customHeight="1" x14ac:dyDescent="0.25">
      <c r="A225" s="30"/>
      <c r="B225" s="30"/>
      <c r="C225" s="22" t="str">
        <f t="shared" si="14"/>
        <v/>
      </c>
      <c r="D225" s="22" t="str">
        <f t="shared" si="15"/>
        <v/>
      </c>
      <c r="E225" s="23"/>
      <c r="F225" s="23"/>
      <c r="G225" s="23"/>
      <c r="H225" s="24"/>
      <c r="I225" s="28"/>
      <c r="J225" s="26">
        <f t="shared" si="16"/>
        <v>0</v>
      </c>
      <c r="K225" s="1">
        <f t="shared" si="17"/>
        <v>0</v>
      </c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1">
        <f t="shared" si="18"/>
        <v>0</v>
      </c>
      <c r="AE225" s="1">
        <f t="shared" si="19"/>
        <v>0</v>
      </c>
      <c r="AF225" s="1">
        <f t="shared" si="20"/>
        <v>0</v>
      </c>
      <c r="AG225" s="2"/>
      <c r="AH225" s="2"/>
      <c r="AI225" s="2"/>
      <c r="AJ225" s="2"/>
    </row>
    <row r="226" spans="1:36" ht="15.75" hidden="1" customHeight="1" x14ac:dyDescent="0.25">
      <c r="A226" s="30"/>
      <c r="B226" s="30"/>
      <c r="C226" s="22" t="str">
        <f t="shared" si="14"/>
        <v/>
      </c>
      <c r="D226" s="22" t="str">
        <f t="shared" si="15"/>
        <v/>
      </c>
      <c r="E226" s="23"/>
      <c r="F226" s="23"/>
      <c r="G226" s="23"/>
      <c r="H226" s="24"/>
      <c r="I226" s="28"/>
      <c r="J226" s="26">
        <f t="shared" si="16"/>
        <v>0</v>
      </c>
      <c r="K226" s="1">
        <f t="shared" si="17"/>
        <v>0</v>
      </c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1">
        <f t="shared" si="18"/>
        <v>0</v>
      </c>
      <c r="AE226" s="1">
        <f t="shared" si="19"/>
        <v>0</v>
      </c>
      <c r="AF226" s="1">
        <f t="shared" si="20"/>
        <v>0</v>
      </c>
      <c r="AG226" s="2"/>
      <c r="AH226" s="2"/>
      <c r="AI226" s="2"/>
      <c r="AJ226" s="2"/>
    </row>
    <row r="227" spans="1:36" ht="15.75" hidden="1" customHeight="1" x14ac:dyDescent="0.25">
      <c r="A227" s="30"/>
      <c r="B227" s="30"/>
      <c r="C227" s="22" t="str">
        <f t="shared" si="14"/>
        <v/>
      </c>
      <c r="D227" s="22" t="str">
        <f t="shared" si="15"/>
        <v/>
      </c>
      <c r="E227" s="23"/>
      <c r="F227" s="23"/>
      <c r="G227" s="23"/>
      <c r="H227" s="24"/>
      <c r="I227" s="28"/>
      <c r="J227" s="26">
        <f t="shared" si="16"/>
        <v>0</v>
      </c>
      <c r="K227" s="1">
        <f t="shared" si="17"/>
        <v>0</v>
      </c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1">
        <f t="shared" si="18"/>
        <v>0</v>
      </c>
      <c r="AE227" s="1">
        <f t="shared" si="19"/>
        <v>0</v>
      </c>
      <c r="AF227" s="1">
        <f t="shared" si="20"/>
        <v>0</v>
      </c>
      <c r="AG227" s="2"/>
      <c r="AH227" s="2"/>
      <c r="AI227" s="2"/>
      <c r="AJ227" s="2"/>
    </row>
    <row r="228" spans="1:36" ht="15.75" hidden="1" customHeight="1" x14ac:dyDescent="0.25">
      <c r="A228" s="30"/>
      <c r="B228" s="30"/>
      <c r="C228" s="22" t="str">
        <f t="shared" si="14"/>
        <v/>
      </c>
      <c r="D228" s="22" t="str">
        <f t="shared" si="15"/>
        <v/>
      </c>
      <c r="E228" s="23"/>
      <c r="F228" s="23"/>
      <c r="G228" s="23"/>
      <c r="H228" s="24"/>
      <c r="I228" s="28"/>
      <c r="J228" s="26">
        <f t="shared" si="16"/>
        <v>0</v>
      </c>
      <c r="K228" s="1">
        <f t="shared" si="17"/>
        <v>0</v>
      </c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1">
        <f t="shared" si="18"/>
        <v>0</v>
      </c>
      <c r="AE228" s="1">
        <f t="shared" si="19"/>
        <v>0</v>
      </c>
      <c r="AF228" s="1">
        <f t="shared" si="20"/>
        <v>0</v>
      </c>
      <c r="AG228" s="2"/>
      <c r="AH228" s="2"/>
      <c r="AI228" s="2"/>
      <c r="AJ228" s="2"/>
    </row>
    <row r="229" spans="1:36" ht="15.75" hidden="1" customHeight="1" x14ac:dyDescent="0.25">
      <c r="A229" s="30"/>
      <c r="B229" s="30"/>
      <c r="C229" s="22" t="str">
        <f t="shared" si="14"/>
        <v/>
      </c>
      <c r="D229" s="22" t="str">
        <f t="shared" si="15"/>
        <v/>
      </c>
      <c r="E229" s="23"/>
      <c r="F229" s="23"/>
      <c r="G229" s="23"/>
      <c r="H229" s="24"/>
      <c r="I229" s="28"/>
      <c r="J229" s="26">
        <f t="shared" si="16"/>
        <v>0</v>
      </c>
      <c r="K229" s="1">
        <f t="shared" si="17"/>
        <v>0</v>
      </c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1">
        <f t="shared" si="18"/>
        <v>0</v>
      </c>
      <c r="AE229" s="1">
        <f t="shared" si="19"/>
        <v>0</v>
      </c>
      <c r="AF229" s="1">
        <f t="shared" si="20"/>
        <v>0</v>
      </c>
      <c r="AG229" s="2"/>
      <c r="AH229" s="2"/>
      <c r="AI229" s="2"/>
      <c r="AJ229" s="2"/>
    </row>
    <row r="230" spans="1:36" ht="15.75" hidden="1" customHeight="1" x14ac:dyDescent="0.25">
      <c r="A230" s="30"/>
      <c r="B230" s="30"/>
      <c r="C230" s="22" t="str">
        <f t="shared" si="14"/>
        <v/>
      </c>
      <c r="D230" s="22" t="str">
        <f t="shared" si="15"/>
        <v/>
      </c>
      <c r="E230" s="23"/>
      <c r="F230" s="23"/>
      <c r="G230" s="23"/>
      <c r="H230" s="24"/>
      <c r="I230" s="28"/>
      <c r="J230" s="26">
        <f t="shared" si="16"/>
        <v>0</v>
      </c>
      <c r="K230" s="1">
        <f t="shared" si="17"/>
        <v>0</v>
      </c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1">
        <f t="shared" si="18"/>
        <v>0</v>
      </c>
      <c r="AE230" s="1">
        <f t="shared" si="19"/>
        <v>0</v>
      </c>
      <c r="AF230" s="1">
        <f t="shared" si="20"/>
        <v>0</v>
      </c>
      <c r="AG230" s="2"/>
      <c r="AH230" s="2"/>
      <c r="AI230" s="2"/>
      <c r="AJ230" s="2"/>
    </row>
    <row r="231" spans="1:36" ht="15.75" hidden="1" customHeight="1" x14ac:dyDescent="0.25">
      <c r="A231" s="30"/>
      <c r="B231" s="30"/>
      <c r="C231" s="22" t="str">
        <f t="shared" si="14"/>
        <v/>
      </c>
      <c r="D231" s="22" t="str">
        <f t="shared" si="15"/>
        <v/>
      </c>
      <c r="E231" s="23"/>
      <c r="F231" s="23"/>
      <c r="G231" s="23"/>
      <c r="H231" s="24"/>
      <c r="I231" s="28"/>
      <c r="J231" s="26">
        <f t="shared" si="16"/>
        <v>0</v>
      </c>
      <c r="K231" s="1">
        <f t="shared" si="17"/>
        <v>0</v>
      </c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1">
        <f t="shared" si="18"/>
        <v>0</v>
      </c>
      <c r="AE231" s="1">
        <f t="shared" si="19"/>
        <v>0</v>
      </c>
      <c r="AF231" s="1">
        <f t="shared" si="20"/>
        <v>0</v>
      </c>
      <c r="AG231" s="2"/>
      <c r="AH231" s="2"/>
      <c r="AI231" s="2"/>
      <c r="AJ231" s="2"/>
    </row>
    <row r="232" spans="1:36" ht="15.75" hidden="1" customHeight="1" x14ac:dyDescent="0.25">
      <c r="A232" s="30"/>
      <c r="B232" s="30"/>
      <c r="C232" s="22" t="str">
        <f t="shared" si="14"/>
        <v/>
      </c>
      <c r="D232" s="22" t="str">
        <f t="shared" si="15"/>
        <v/>
      </c>
      <c r="E232" s="23"/>
      <c r="F232" s="23"/>
      <c r="G232" s="23"/>
      <c r="H232" s="24"/>
      <c r="I232" s="28"/>
      <c r="J232" s="26">
        <f t="shared" si="16"/>
        <v>0</v>
      </c>
      <c r="K232" s="1">
        <f t="shared" si="17"/>
        <v>0</v>
      </c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1">
        <f t="shared" si="18"/>
        <v>0</v>
      </c>
      <c r="AE232" s="1">
        <f t="shared" si="19"/>
        <v>0</v>
      </c>
      <c r="AF232" s="1">
        <f t="shared" si="20"/>
        <v>0</v>
      </c>
      <c r="AG232" s="2"/>
      <c r="AH232" s="2"/>
      <c r="AI232" s="2"/>
      <c r="AJ232" s="2"/>
    </row>
    <row r="233" spans="1:36" ht="15.75" hidden="1" customHeight="1" x14ac:dyDescent="0.25">
      <c r="A233" s="30"/>
      <c r="B233" s="30"/>
      <c r="C233" s="22" t="str">
        <f t="shared" si="14"/>
        <v/>
      </c>
      <c r="D233" s="22" t="str">
        <f t="shared" si="15"/>
        <v/>
      </c>
      <c r="E233" s="23"/>
      <c r="F233" s="23"/>
      <c r="G233" s="23"/>
      <c r="H233" s="24"/>
      <c r="I233" s="28"/>
      <c r="J233" s="26">
        <f t="shared" si="16"/>
        <v>0</v>
      </c>
      <c r="K233" s="1">
        <f t="shared" si="17"/>
        <v>0</v>
      </c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1">
        <f t="shared" si="18"/>
        <v>0</v>
      </c>
      <c r="AE233" s="1">
        <f t="shared" si="19"/>
        <v>0</v>
      </c>
      <c r="AF233" s="1">
        <f t="shared" si="20"/>
        <v>0</v>
      </c>
      <c r="AG233" s="2"/>
      <c r="AH233" s="2"/>
      <c r="AI233" s="2"/>
      <c r="AJ233" s="2"/>
    </row>
    <row r="234" spans="1:36" ht="15.75" hidden="1" customHeight="1" x14ac:dyDescent="0.25">
      <c r="A234" s="30"/>
      <c r="B234" s="30"/>
      <c r="C234" s="22" t="str">
        <f t="shared" si="14"/>
        <v/>
      </c>
      <c r="D234" s="22" t="str">
        <f t="shared" si="15"/>
        <v/>
      </c>
      <c r="E234" s="23"/>
      <c r="F234" s="23"/>
      <c r="G234" s="23"/>
      <c r="H234" s="24"/>
      <c r="I234" s="28"/>
      <c r="J234" s="26">
        <f t="shared" si="16"/>
        <v>0</v>
      </c>
      <c r="K234" s="1">
        <f t="shared" si="17"/>
        <v>0</v>
      </c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1">
        <f t="shared" si="18"/>
        <v>0</v>
      </c>
      <c r="AE234" s="1">
        <f t="shared" si="19"/>
        <v>0</v>
      </c>
      <c r="AF234" s="1">
        <f t="shared" si="20"/>
        <v>0</v>
      </c>
      <c r="AG234" s="2"/>
      <c r="AH234" s="2"/>
      <c r="AI234" s="2"/>
      <c r="AJ234" s="2"/>
    </row>
    <row r="235" spans="1:36" ht="15.75" hidden="1" customHeight="1" x14ac:dyDescent="0.25">
      <c r="A235" s="30"/>
      <c r="B235" s="30"/>
      <c r="C235" s="22" t="str">
        <f t="shared" si="14"/>
        <v/>
      </c>
      <c r="D235" s="22" t="str">
        <f t="shared" si="15"/>
        <v/>
      </c>
      <c r="E235" s="23"/>
      <c r="F235" s="23"/>
      <c r="G235" s="23"/>
      <c r="H235" s="24"/>
      <c r="I235" s="28"/>
      <c r="J235" s="26">
        <f t="shared" si="16"/>
        <v>0</v>
      </c>
      <c r="K235" s="1">
        <f t="shared" si="17"/>
        <v>0</v>
      </c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1">
        <f t="shared" si="18"/>
        <v>0</v>
      </c>
      <c r="AE235" s="1">
        <f t="shared" si="19"/>
        <v>0</v>
      </c>
      <c r="AF235" s="1">
        <f t="shared" si="20"/>
        <v>0</v>
      </c>
      <c r="AG235" s="2"/>
      <c r="AH235" s="2"/>
      <c r="AI235" s="2"/>
      <c r="AJ235" s="2"/>
    </row>
    <row r="236" spans="1:36" ht="15.75" hidden="1" customHeight="1" x14ac:dyDescent="0.25">
      <c r="A236" s="30"/>
      <c r="B236" s="30"/>
      <c r="C236" s="22" t="str">
        <f t="shared" si="14"/>
        <v/>
      </c>
      <c r="D236" s="22" t="str">
        <f t="shared" si="15"/>
        <v/>
      </c>
      <c r="E236" s="23"/>
      <c r="F236" s="23"/>
      <c r="G236" s="23"/>
      <c r="H236" s="24"/>
      <c r="I236" s="28"/>
      <c r="J236" s="26">
        <f t="shared" si="16"/>
        <v>0</v>
      </c>
      <c r="K236" s="1">
        <f t="shared" si="17"/>
        <v>0</v>
      </c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1">
        <f t="shared" si="18"/>
        <v>0</v>
      </c>
      <c r="AE236" s="1">
        <f t="shared" si="19"/>
        <v>0</v>
      </c>
      <c r="AF236" s="1">
        <f t="shared" si="20"/>
        <v>0</v>
      </c>
      <c r="AG236" s="2"/>
      <c r="AH236" s="2"/>
      <c r="AI236" s="2"/>
      <c r="AJ236" s="2"/>
    </row>
    <row r="237" spans="1:36" ht="15.75" hidden="1" customHeight="1" x14ac:dyDescent="0.25">
      <c r="A237" s="30"/>
      <c r="B237" s="30"/>
      <c r="C237" s="22" t="str">
        <f t="shared" si="14"/>
        <v/>
      </c>
      <c r="D237" s="22" t="str">
        <f t="shared" si="15"/>
        <v/>
      </c>
      <c r="E237" s="23"/>
      <c r="F237" s="23"/>
      <c r="G237" s="23"/>
      <c r="H237" s="24"/>
      <c r="I237" s="28"/>
      <c r="J237" s="26">
        <f t="shared" si="16"/>
        <v>0</v>
      </c>
      <c r="K237" s="1">
        <f t="shared" si="17"/>
        <v>0</v>
      </c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1">
        <f t="shared" si="18"/>
        <v>0</v>
      </c>
      <c r="AE237" s="1">
        <f t="shared" si="19"/>
        <v>0</v>
      </c>
      <c r="AF237" s="1">
        <f t="shared" si="20"/>
        <v>0</v>
      </c>
      <c r="AG237" s="2"/>
      <c r="AH237" s="2"/>
      <c r="AI237" s="2"/>
      <c r="AJ237" s="2"/>
    </row>
    <row r="238" spans="1:36" ht="15.75" hidden="1" customHeight="1" x14ac:dyDescent="0.25">
      <c r="A238" s="30"/>
      <c r="B238" s="30"/>
      <c r="C238" s="22" t="str">
        <f t="shared" si="14"/>
        <v/>
      </c>
      <c r="D238" s="22" t="str">
        <f t="shared" si="15"/>
        <v/>
      </c>
      <c r="E238" s="23"/>
      <c r="F238" s="23"/>
      <c r="G238" s="23"/>
      <c r="H238" s="24"/>
      <c r="I238" s="28"/>
      <c r="J238" s="26">
        <f t="shared" si="16"/>
        <v>0</v>
      </c>
      <c r="K238" s="1">
        <f t="shared" si="17"/>
        <v>0</v>
      </c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1">
        <f t="shared" si="18"/>
        <v>0</v>
      </c>
      <c r="AE238" s="1">
        <f t="shared" si="19"/>
        <v>0</v>
      </c>
      <c r="AF238" s="1">
        <f t="shared" si="20"/>
        <v>0</v>
      </c>
      <c r="AG238" s="2"/>
      <c r="AH238" s="2"/>
      <c r="AI238" s="2"/>
      <c r="AJ238" s="2"/>
    </row>
    <row r="239" spans="1:36" ht="15.75" hidden="1" customHeight="1" x14ac:dyDescent="0.25">
      <c r="A239" s="30"/>
      <c r="B239" s="30"/>
      <c r="C239" s="22" t="str">
        <f t="shared" si="14"/>
        <v/>
      </c>
      <c r="D239" s="22" t="str">
        <f t="shared" si="15"/>
        <v/>
      </c>
      <c r="E239" s="23"/>
      <c r="F239" s="23"/>
      <c r="G239" s="23"/>
      <c r="H239" s="24"/>
      <c r="I239" s="28"/>
      <c r="J239" s="26">
        <f t="shared" si="16"/>
        <v>0</v>
      </c>
      <c r="K239" s="1">
        <f t="shared" si="17"/>
        <v>0</v>
      </c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1">
        <f t="shared" si="18"/>
        <v>0</v>
      </c>
      <c r="AE239" s="1">
        <f t="shared" si="19"/>
        <v>0</v>
      </c>
      <c r="AF239" s="1">
        <f t="shared" si="20"/>
        <v>0</v>
      </c>
      <c r="AG239" s="2"/>
      <c r="AH239" s="2"/>
      <c r="AI239" s="2"/>
      <c r="AJ239" s="2"/>
    </row>
    <row r="240" spans="1:36" ht="15.75" hidden="1" customHeight="1" x14ac:dyDescent="0.25">
      <c r="A240" s="30"/>
      <c r="B240" s="30"/>
      <c r="C240" s="22" t="str">
        <f t="shared" si="14"/>
        <v/>
      </c>
      <c r="D240" s="22" t="str">
        <f t="shared" si="15"/>
        <v/>
      </c>
      <c r="E240" s="23"/>
      <c r="F240" s="23"/>
      <c r="G240" s="23"/>
      <c r="H240" s="24"/>
      <c r="I240" s="28"/>
      <c r="J240" s="26">
        <f t="shared" si="16"/>
        <v>0</v>
      </c>
      <c r="K240" s="1">
        <f t="shared" si="17"/>
        <v>0</v>
      </c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1">
        <f t="shared" si="18"/>
        <v>0</v>
      </c>
      <c r="AE240" s="1">
        <f t="shared" si="19"/>
        <v>0</v>
      </c>
      <c r="AF240" s="1">
        <f t="shared" si="20"/>
        <v>0</v>
      </c>
      <c r="AG240" s="2"/>
      <c r="AH240" s="2"/>
      <c r="AI240" s="2"/>
      <c r="AJ240" s="2"/>
    </row>
    <row r="241" spans="1:36" ht="15.75" hidden="1" customHeight="1" x14ac:dyDescent="0.25">
      <c r="A241" s="30"/>
      <c r="B241" s="30"/>
      <c r="C241" s="22" t="str">
        <f t="shared" si="14"/>
        <v/>
      </c>
      <c r="D241" s="22" t="str">
        <f t="shared" si="15"/>
        <v/>
      </c>
      <c r="E241" s="23"/>
      <c r="F241" s="23"/>
      <c r="G241" s="23"/>
      <c r="H241" s="24"/>
      <c r="I241" s="28"/>
      <c r="J241" s="26">
        <f t="shared" si="16"/>
        <v>0</v>
      </c>
      <c r="K241" s="1">
        <f t="shared" si="17"/>
        <v>0</v>
      </c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1">
        <f t="shared" si="18"/>
        <v>0</v>
      </c>
      <c r="AE241" s="1">
        <f t="shared" si="19"/>
        <v>0</v>
      </c>
      <c r="AF241" s="1">
        <f t="shared" si="20"/>
        <v>0</v>
      </c>
      <c r="AG241" s="2"/>
      <c r="AH241" s="2"/>
      <c r="AI241" s="2"/>
      <c r="AJ241" s="2"/>
    </row>
    <row r="242" spans="1:36" ht="15.75" hidden="1" customHeight="1" x14ac:dyDescent="0.25">
      <c r="A242" s="30"/>
      <c r="B242" s="30"/>
      <c r="C242" s="22" t="str">
        <f t="shared" si="14"/>
        <v/>
      </c>
      <c r="D242" s="22" t="str">
        <f t="shared" si="15"/>
        <v/>
      </c>
      <c r="E242" s="23"/>
      <c r="F242" s="23"/>
      <c r="G242" s="23"/>
      <c r="H242" s="24"/>
      <c r="I242" s="28"/>
      <c r="J242" s="26">
        <f t="shared" si="16"/>
        <v>0</v>
      </c>
      <c r="K242" s="1">
        <f t="shared" si="17"/>
        <v>0</v>
      </c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1">
        <f t="shared" si="18"/>
        <v>0</v>
      </c>
      <c r="AE242" s="1">
        <f t="shared" si="19"/>
        <v>0</v>
      </c>
      <c r="AF242" s="1">
        <f t="shared" si="20"/>
        <v>0</v>
      </c>
      <c r="AG242" s="2"/>
      <c r="AH242" s="2"/>
      <c r="AI242" s="2"/>
      <c r="AJ242" s="2"/>
    </row>
    <row r="243" spans="1:36" ht="15.75" hidden="1" customHeight="1" x14ac:dyDescent="0.25">
      <c r="A243" s="30"/>
      <c r="B243" s="30"/>
      <c r="C243" s="22" t="str">
        <f t="shared" si="14"/>
        <v/>
      </c>
      <c r="D243" s="22" t="str">
        <f t="shared" si="15"/>
        <v/>
      </c>
      <c r="E243" s="23"/>
      <c r="F243" s="23"/>
      <c r="G243" s="23"/>
      <c r="H243" s="24"/>
      <c r="I243" s="28"/>
      <c r="J243" s="26">
        <f t="shared" si="16"/>
        <v>0</v>
      </c>
      <c r="K243" s="1">
        <f t="shared" si="17"/>
        <v>0</v>
      </c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1">
        <f t="shared" si="18"/>
        <v>0</v>
      </c>
      <c r="AE243" s="1">
        <f t="shared" si="19"/>
        <v>0</v>
      </c>
      <c r="AF243" s="1">
        <f t="shared" si="20"/>
        <v>0</v>
      </c>
      <c r="AG243" s="2"/>
      <c r="AH243" s="2"/>
      <c r="AI243" s="2"/>
      <c r="AJ243" s="2"/>
    </row>
    <row r="244" spans="1:36" ht="15.75" hidden="1" customHeight="1" x14ac:dyDescent="0.25">
      <c r="A244" s="30"/>
      <c r="B244" s="30"/>
      <c r="C244" s="22" t="str">
        <f t="shared" si="14"/>
        <v/>
      </c>
      <c r="D244" s="22" t="str">
        <f t="shared" si="15"/>
        <v/>
      </c>
      <c r="E244" s="23"/>
      <c r="F244" s="23"/>
      <c r="G244" s="23"/>
      <c r="H244" s="24"/>
      <c r="I244" s="28"/>
      <c r="J244" s="26">
        <f t="shared" si="16"/>
        <v>0</v>
      </c>
      <c r="K244" s="1">
        <f t="shared" si="17"/>
        <v>0</v>
      </c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1">
        <f t="shared" si="18"/>
        <v>0</v>
      </c>
      <c r="AE244" s="1">
        <f t="shared" si="19"/>
        <v>0</v>
      </c>
      <c r="AF244" s="1">
        <f t="shared" si="20"/>
        <v>0</v>
      </c>
      <c r="AG244" s="2"/>
      <c r="AH244" s="2"/>
      <c r="AI244" s="2"/>
      <c r="AJ244" s="2"/>
    </row>
    <row r="245" spans="1:36" ht="15.75" hidden="1" customHeight="1" x14ac:dyDescent="0.25">
      <c r="A245" s="30"/>
      <c r="B245" s="30"/>
      <c r="C245" s="22" t="str">
        <f t="shared" si="14"/>
        <v/>
      </c>
      <c r="D245" s="22" t="str">
        <f t="shared" si="15"/>
        <v/>
      </c>
      <c r="E245" s="23"/>
      <c r="F245" s="23"/>
      <c r="G245" s="23"/>
      <c r="H245" s="24"/>
      <c r="I245" s="28"/>
      <c r="J245" s="26">
        <f t="shared" si="16"/>
        <v>0</v>
      </c>
      <c r="K245" s="1">
        <f t="shared" si="17"/>
        <v>0</v>
      </c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1">
        <f t="shared" si="18"/>
        <v>0</v>
      </c>
      <c r="AE245" s="1">
        <f t="shared" si="19"/>
        <v>0</v>
      </c>
      <c r="AF245" s="1">
        <f t="shared" si="20"/>
        <v>0</v>
      </c>
      <c r="AG245" s="2"/>
      <c r="AH245" s="2"/>
      <c r="AI245" s="2"/>
      <c r="AJ245" s="2"/>
    </row>
    <row r="246" spans="1:36" ht="15.75" hidden="1" customHeight="1" x14ac:dyDescent="0.25">
      <c r="A246" s="30"/>
      <c r="B246" s="30"/>
      <c r="C246" s="22" t="str">
        <f t="shared" si="14"/>
        <v/>
      </c>
      <c r="D246" s="22" t="str">
        <f t="shared" si="15"/>
        <v/>
      </c>
      <c r="E246" s="23"/>
      <c r="F246" s="23"/>
      <c r="G246" s="23"/>
      <c r="H246" s="24"/>
      <c r="I246" s="28"/>
      <c r="J246" s="26">
        <f t="shared" si="16"/>
        <v>0</v>
      </c>
      <c r="K246" s="1">
        <f t="shared" si="17"/>
        <v>0</v>
      </c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1">
        <f t="shared" si="18"/>
        <v>0</v>
      </c>
      <c r="AE246" s="1">
        <f t="shared" si="19"/>
        <v>0</v>
      </c>
      <c r="AF246" s="1">
        <f t="shared" si="20"/>
        <v>0</v>
      </c>
      <c r="AG246" s="2"/>
      <c r="AH246" s="2"/>
      <c r="AI246" s="2"/>
      <c r="AJ246" s="2"/>
    </row>
    <row r="247" spans="1:36" ht="15.75" hidden="1" customHeight="1" x14ac:dyDescent="0.25">
      <c r="A247" s="30"/>
      <c r="B247" s="30"/>
      <c r="C247" s="22" t="str">
        <f t="shared" si="14"/>
        <v/>
      </c>
      <c r="D247" s="22" t="str">
        <f t="shared" si="15"/>
        <v/>
      </c>
      <c r="E247" s="23"/>
      <c r="F247" s="23"/>
      <c r="G247" s="23"/>
      <c r="H247" s="24"/>
      <c r="I247" s="28"/>
      <c r="J247" s="26">
        <f t="shared" si="16"/>
        <v>0</v>
      </c>
      <c r="K247" s="1">
        <f t="shared" si="17"/>
        <v>0</v>
      </c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1">
        <f t="shared" si="18"/>
        <v>0</v>
      </c>
      <c r="AE247" s="1">
        <f t="shared" si="19"/>
        <v>0</v>
      </c>
      <c r="AF247" s="1">
        <f t="shared" si="20"/>
        <v>0</v>
      </c>
      <c r="AG247" s="2"/>
      <c r="AH247" s="2"/>
      <c r="AI247" s="2"/>
      <c r="AJ247" s="2"/>
    </row>
    <row r="248" spans="1:36" ht="15.75" hidden="1" customHeight="1" x14ac:dyDescent="0.25">
      <c r="A248" s="30"/>
      <c r="B248" s="30"/>
      <c r="C248" s="22" t="str">
        <f t="shared" si="14"/>
        <v/>
      </c>
      <c r="D248" s="22" t="str">
        <f t="shared" si="15"/>
        <v/>
      </c>
      <c r="E248" s="23"/>
      <c r="F248" s="23"/>
      <c r="G248" s="23"/>
      <c r="H248" s="24"/>
      <c r="I248" s="28"/>
      <c r="J248" s="26">
        <f t="shared" si="16"/>
        <v>0</v>
      </c>
      <c r="K248" s="1">
        <f t="shared" si="17"/>
        <v>0</v>
      </c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1">
        <f t="shared" si="18"/>
        <v>0</v>
      </c>
      <c r="AE248" s="1">
        <f t="shared" si="19"/>
        <v>0</v>
      </c>
      <c r="AF248" s="1">
        <f t="shared" si="20"/>
        <v>0</v>
      </c>
      <c r="AG248" s="2"/>
      <c r="AH248" s="2"/>
      <c r="AI248" s="2"/>
      <c r="AJ248" s="2"/>
    </row>
    <row r="249" spans="1:36" ht="15.75" hidden="1" customHeight="1" x14ac:dyDescent="0.25">
      <c r="A249" s="30"/>
      <c r="B249" s="30"/>
      <c r="C249" s="22" t="str">
        <f t="shared" si="14"/>
        <v/>
      </c>
      <c r="D249" s="22" t="str">
        <f t="shared" si="15"/>
        <v/>
      </c>
      <c r="E249" s="23"/>
      <c r="F249" s="23"/>
      <c r="G249" s="23"/>
      <c r="H249" s="24"/>
      <c r="I249" s="28"/>
      <c r="J249" s="26">
        <f t="shared" si="16"/>
        <v>0</v>
      </c>
      <c r="K249" s="1">
        <f t="shared" si="17"/>
        <v>0</v>
      </c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1">
        <f t="shared" si="18"/>
        <v>0</v>
      </c>
      <c r="AE249" s="1">
        <f t="shared" si="19"/>
        <v>0</v>
      </c>
      <c r="AF249" s="1">
        <f t="shared" si="20"/>
        <v>0</v>
      </c>
      <c r="AG249" s="2"/>
      <c r="AH249" s="2"/>
      <c r="AI249" s="2"/>
      <c r="AJ249" s="2"/>
    </row>
    <row r="250" spans="1:36" ht="15.75" hidden="1" customHeight="1" x14ac:dyDescent="0.25">
      <c r="A250" s="30"/>
      <c r="B250" s="30"/>
      <c r="C250" s="22" t="str">
        <f t="shared" si="14"/>
        <v/>
      </c>
      <c r="D250" s="22" t="str">
        <f t="shared" si="15"/>
        <v/>
      </c>
      <c r="E250" s="23"/>
      <c r="F250" s="23"/>
      <c r="G250" s="23"/>
      <c r="H250" s="24"/>
      <c r="I250" s="28"/>
      <c r="J250" s="26">
        <f t="shared" si="16"/>
        <v>0</v>
      </c>
      <c r="K250" s="1">
        <f t="shared" si="17"/>
        <v>0</v>
      </c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1">
        <f t="shared" si="18"/>
        <v>0</v>
      </c>
      <c r="AE250" s="1">
        <f t="shared" si="19"/>
        <v>0</v>
      </c>
      <c r="AF250" s="1">
        <f t="shared" si="20"/>
        <v>0</v>
      </c>
      <c r="AG250" s="2"/>
      <c r="AH250" s="2"/>
      <c r="AI250" s="2"/>
      <c r="AJ250" s="2"/>
    </row>
    <row r="251" spans="1:36" ht="15.75" hidden="1" customHeight="1" x14ac:dyDescent="0.25">
      <c r="A251" s="30"/>
      <c r="B251" s="30"/>
      <c r="C251" s="22" t="str">
        <f t="shared" si="14"/>
        <v/>
      </c>
      <c r="D251" s="31" t="str">
        <f t="shared" si="15"/>
        <v/>
      </c>
      <c r="E251" s="23"/>
      <c r="F251" s="23"/>
      <c r="G251" s="23"/>
      <c r="H251" s="24"/>
      <c r="I251" s="28"/>
      <c r="J251" s="26">
        <f t="shared" si="16"/>
        <v>0</v>
      </c>
      <c r="K251" s="1">
        <f t="shared" si="17"/>
        <v>0</v>
      </c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1">
        <f t="shared" si="18"/>
        <v>0</v>
      </c>
      <c r="AE251" s="1">
        <f t="shared" si="19"/>
        <v>0</v>
      </c>
      <c r="AF251" s="1">
        <f t="shared" si="20"/>
        <v>0</v>
      </c>
      <c r="AG251" s="2"/>
      <c r="AH251" s="2"/>
      <c r="AI251" s="2"/>
      <c r="AJ251" s="2"/>
    </row>
    <row r="252" spans="1:36" ht="15.75" hidden="1" customHeight="1" x14ac:dyDescent="0.25">
      <c r="A252" s="30"/>
      <c r="B252" s="30"/>
      <c r="C252" s="22" t="str">
        <f t="shared" si="14"/>
        <v/>
      </c>
      <c r="D252" s="22" t="str">
        <f t="shared" si="15"/>
        <v/>
      </c>
      <c r="E252" s="23"/>
      <c r="F252" s="23"/>
      <c r="G252" s="23"/>
      <c r="H252" s="24"/>
      <c r="I252" s="28"/>
      <c r="J252" s="26">
        <f t="shared" si="16"/>
        <v>0</v>
      </c>
      <c r="K252" s="1">
        <f t="shared" si="17"/>
        <v>0</v>
      </c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1">
        <f t="shared" si="18"/>
        <v>0</v>
      </c>
      <c r="AE252" s="1">
        <f t="shared" si="19"/>
        <v>0</v>
      </c>
      <c r="AF252" s="1">
        <f t="shared" si="20"/>
        <v>0</v>
      </c>
      <c r="AG252" s="2"/>
      <c r="AH252" s="2"/>
      <c r="AI252" s="2"/>
      <c r="AJ252" s="2"/>
    </row>
    <row r="253" spans="1:36" ht="15.75" hidden="1" customHeight="1" x14ac:dyDescent="0.25">
      <c r="A253" s="30"/>
      <c r="B253" s="30"/>
      <c r="C253" s="22" t="str">
        <f t="shared" si="14"/>
        <v/>
      </c>
      <c r="D253" s="22" t="str">
        <f t="shared" si="15"/>
        <v/>
      </c>
      <c r="E253" s="23"/>
      <c r="F253" s="23"/>
      <c r="G253" s="23"/>
      <c r="H253" s="24"/>
      <c r="I253" s="28"/>
      <c r="J253" s="26">
        <f t="shared" si="16"/>
        <v>0</v>
      </c>
      <c r="K253" s="1">
        <f t="shared" si="17"/>
        <v>0</v>
      </c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1">
        <f t="shared" si="18"/>
        <v>0</v>
      </c>
      <c r="AE253" s="1">
        <f t="shared" si="19"/>
        <v>0</v>
      </c>
      <c r="AF253" s="1">
        <f t="shared" si="20"/>
        <v>0</v>
      </c>
      <c r="AG253" s="2"/>
      <c r="AH253" s="2"/>
      <c r="AI253" s="2"/>
      <c r="AJ253" s="2"/>
    </row>
    <row r="254" spans="1:36" ht="15.75" hidden="1" customHeight="1" x14ac:dyDescent="0.25">
      <c r="A254" s="30"/>
      <c r="B254" s="30"/>
      <c r="C254" s="22" t="str">
        <f t="shared" si="14"/>
        <v/>
      </c>
      <c r="D254" s="22" t="str">
        <f t="shared" si="15"/>
        <v/>
      </c>
      <c r="E254" s="23"/>
      <c r="F254" s="23"/>
      <c r="G254" s="23"/>
      <c r="H254" s="24"/>
      <c r="I254" s="28"/>
      <c r="J254" s="26">
        <f t="shared" si="16"/>
        <v>0</v>
      </c>
      <c r="K254" s="1">
        <f t="shared" si="17"/>
        <v>0</v>
      </c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1">
        <f t="shared" si="18"/>
        <v>0</v>
      </c>
      <c r="AE254" s="1">
        <f t="shared" si="19"/>
        <v>0</v>
      </c>
      <c r="AF254" s="1">
        <f t="shared" si="20"/>
        <v>0</v>
      </c>
      <c r="AG254" s="2"/>
      <c r="AH254" s="2"/>
      <c r="AI254" s="2"/>
      <c r="AJ254" s="2"/>
    </row>
    <row r="255" spans="1:36" ht="15.75" hidden="1" customHeight="1" x14ac:dyDescent="0.25">
      <c r="A255" s="30"/>
      <c r="B255" s="30"/>
      <c r="C255" s="22" t="str">
        <f t="shared" si="14"/>
        <v/>
      </c>
      <c r="D255" s="22" t="str">
        <f t="shared" si="15"/>
        <v/>
      </c>
      <c r="E255" s="23"/>
      <c r="F255" s="23"/>
      <c r="G255" s="23"/>
      <c r="H255" s="24"/>
      <c r="I255" s="28"/>
      <c r="J255" s="26">
        <f t="shared" si="16"/>
        <v>0</v>
      </c>
      <c r="K255" s="1">
        <f t="shared" si="17"/>
        <v>0</v>
      </c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1">
        <f t="shared" si="18"/>
        <v>0</v>
      </c>
      <c r="AE255" s="1">
        <f t="shared" si="19"/>
        <v>0</v>
      </c>
      <c r="AF255" s="1">
        <f t="shared" si="20"/>
        <v>0</v>
      </c>
      <c r="AG255" s="2"/>
      <c r="AH255" s="2"/>
      <c r="AI255" s="2"/>
      <c r="AJ255" s="2"/>
    </row>
    <row r="256" spans="1:36" ht="15.75" hidden="1" customHeight="1" x14ac:dyDescent="0.25">
      <c r="A256" s="30"/>
      <c r="B256" s="30"/>
      <c r="C256" s="22" t="str">
        <f t="shared" si="14"/>
        <v/>
      </c>
      <c r="D256" s="22" t="str">
        <f t="shared" si="15"/>
        <v/>
      </c>
      <c r="E256" s="23"/>
      <c r="F256" s="23"/>
      <c r="G256" s="23"/>
      <c r="H256" s="24"/>
      <c r="I256" s="28"/>
      <c r="J256" s="26">
        <f t="shared" si="16"/>
        <v>0</v>
      </c>
      <c r="K256" s="1">
        <f t="shared" si="17"/>
        <v>0</v>
      </c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1">
        <f t="shared" si="18"/>
        <v>0</v>
      </c>
      <c r="AE256" s="1">
        <f t="shared" si="19"/>
        <v>0</v>
      </c>
      <c r="AF256" s="1">
        <f t="shared" si="20"/>
        <v>0</v>
      </c>
      <c r="AG256" s="2"/>
      <c r="AH256" s="2"/>
      <c r="AI256" s="2"/>
      <c r="AJ256" s="2"/>
    </row>
    <row r="257" spans="1:36" ht="15.75" hidden="1" customHeight="1" x14ac:dyDescent="0.25">
      <c r="A257" s="30"/>
      <c r="B257" s="30"/>
      <c r="C257" s="22" t="str">
        <f t="shared" si="14"/>
        <v/>
      </c>
      <c r="D257" s="22" t="str">
        <f t="shared" si="15"/>
        <v/>
      </c>
      <c r="E257" s="23"/>
      <c r="F257" s="23"/>
      <c r="G257" s="23"/>
      <c r="H257" s="24"/>
      <c r="I257" s="28"/>
      <c r="J257" s="26">
        <f t="shared" si="16"/>
        <v>0</v>
      </c>
      <c r="K257" s="1">
        <f t="shared" si="17"/>
        <v>0</v>
      </c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1">
        <f t="shared" si="18"/>
        <v>0</v>
      </c>
      <c r="AE257" s="1">
        <f t="shared" si="19"/>
        <v>0</v>
      </c>
      <c r="AF257" s="1">
        <f t="shared" si="20"/>
        <v>0</v>
      </c>
      <c r="AG257" s="2"/>
      <c r="AH257" s="2"/>
      <c r="AI257" s="2"/>
      <c r="AJ257" s="2"/>
    </row>
    <row r="258" spans="1:36" ht="15.75" hidden="1" customHeight="1" x14ac:dyDescent="0.25">
      <c r="A258" s="30"/>
      <c r="B258" s="30"/>
      <c r="C258" s="22" t="str">
        <f t="shared" si="14"/>
        <v/>
      </c>
      <c r="D258" s="22" t="str">
        <f t="shared" si="15"/>
        <v/>
      </c>
      <c r="E258" s="23"/>
      <c r="F258" s="23"/>
      <c r="G258" s="23"/>
      <c r="H258" s="24"/>
      <c r="I258" s="28"/>
      <c r="J258" s="26">
        <f t="shared" si="16"/>
        <v>0</v>
      </c>
      <c r="K258" s="1">
        <f t="shared" si="17"/>
        <v>0</v>
      </c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1">
        <f t="shared" si="18"/>
        <v>0</v>
      </c>
      <c r="AE258" s="1">
        <f t="shared" si="19"/>
        <v>0</v>
      </c>
      <c r="AF258" s="1">
        <f t="shared" si="20"/>
        <v>0</v>
      </c>
      <c r="AG258" s="2"/>
      <c r="AH258" s="2"/>
      <c r="AI258" s="2"/>
      <c r="AJ258" s="2"/>
    </row>
    <row r="259" spans="1:36" ht="15.75" hidden="1" customHeight="1" x14ac:dyDescent="0.25">
      <c r="A259" s="30"/>
      <c r="B259" s="30"/>
      <c r="C259" s="22" t="str">
        <f t="shared" si="14"/>
        <v/>
      </c>
      <c r="D259" s="22" t="str">
        <f t="shared" si="15"/>
        <v/>
      </c>
      <c r="E259" s="23"/>
      <c r="F259" s="23"/>
      <c r="G259" s="23"/>
      <c r="H259" s="24"/>
      <c r="I259" s="28"/>
      <c r="J259" s="26">
        <f t="shared" si="16"/>
        <v>0</v>
      </c>
      <c r="K259" s="1">
        <f t="shared" si="17"/>
        <v>0</v>
      </c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1">
        <f t="shared" si="18"/>
        <v>0</v>
      </c>
      <c r="AE259" s="1">
        <f t="shared" si="19"/>
        <v>0</v>
      </c>
      <c r="AF259" s="1">
        <f t="shared" si="20"/>
        <v>0</v>
      </c>
      <c r="AG259" s="2"/>
      <c r="AH259" s="2"/>
      <c r="AI259" s="2"/>
      <c r="AJ259" s="2"/>
    </row>
    <row r="260" spans="1:36" ht="15.75" hidden="1" customHeight="1" x14ac:dyDescent="0.25">
      <c r="A260" s="30"/>
      <c r="B260" s="30"/>
      <c r="C260" s="22" t="str">
        <f t="shared" si="14"/>
        <v/>
      </c>
      <c r="D260" s="22" t="str">
        <f t="shared" si="15"/>
        <v/>
      </c>
      <c r="E260" s="23"/>
      <c r="F260" s="23"/>
      <c r="G260" s="23"/>
      <c r="H260" s="24"/>
      <c r="I260" s="28"/>
      <c r="J260" s="26">
        <f t="shared" si="16"/>
        <v>0</v>
      </c>
      <c r="K260" s="1">
        <f t="shared" si="17"/>
        <v>0</v>
      </c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1">
        <f t="shared" si="18"/>
        <v>0</v>
      </c>
      <c r="AE260" s="1">
        <f t="shared" si="19"/>
        <v>0</v>
      </c>
      <c r="AF260" s="1">
        <f t="shared" si="20"/>
        <v>0</v>
      </c>
      <c r="AG260" s="2"/>
      <c r="AH260" s="2"/>
      <c r="AI260" s="2"/>
      <c r="AJ260" s="2"/>
    </row>
    <row r="261" spans="1:36" ht="15.75" hidden="1" customHeight="1" x14ac:dyDescent="0.25">
      <c r="A261" s="30"/>
      <c r="B261" s="30"/>
      <c r="C261" s="22" t="str">
        <f t="shared" si="14"/>
        <v/>
      </c>
      <c r="D261" s="22" t="str">
        <f t="shared" si="15"/>
        <v/>
      </c>
      <c r="E261" s="23"/>
      <c r="F261" s="23"/>
      <c r="G261" s="23"/>
      <c r="H261" s="24"/>
      <c r="I261" s="28"/>
      <c r="J261" s="26">
        <f t="shared" si="16"/>
        <v>0</v>
      </c>
      <c r="K261" s="1">
        <f t="shared" si="17"/>
        <v>0</v>
      </c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1">
        <f t="shared" si="18"/>
        <v>0</v>
      </c>
      <c r="AE261" s="1">
        <f t="shared" si="19"/>
        <v>0</v>
      </c>
      <c r="AF261" s="1">
        <f t="shared" si="20"/>
        <v>0</v>
      </c>
      <c r="AG261" s="2"/>
      <c r="AH261" s="2"/>
      <c r="AI261" s="2"/>
      <c r="AJ261" s="2"/>
    </row>
    <row r="262" spans="1:36" ht="15.75" hidden="1" customHeight="1" x14ac:dyDescent="0.25">
      <c r="A262" s="30"/>
      <c r="B262" s="30"/>
      <c r="C262" s="22" t="str">
        <f t="shared" si="14"/>
        <v/>
      </c>
      <c r="D262" s="22" t="str">
        <f t="shared" si="15"/>
        <v/>
      </c>
      <c r="E262" s="23"/>
      <c r="F262" s="23"/>
      <c r="G262" s="23"/>
      <c r="H262" s="24"/>
      <c r="I262" s="28"/>
      <c r="J262" s="26">
        <f t="shared" si="16"/>
        <v>0</v>
      </c>
      <c r="K262" s="1">
        <f t="shared" si="17"/>
        <v>0</v>
      </c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1">
        <f t="shared" si="18"/>
        <v>0</v>
      </c>
      <c r="AE262" s="1">
        <f t="shared" si="19"/>
        <v>0</v>
      </c>
      <c r="AF262" s="1">
        <f t="shared" si="20"/>
        <v>0</v>
      </c>
      <c r="AG262" s="2"/>
      <c r="AH262" s="2"/>
      <c r="AI262" s="2"/>
      <c r="AJ262" s="2"/>
    </row>
    <row r="263" spans="1:36" ht="15.75" hidden="1" customHeight="1" x14ac:dyDescent="0.25">
      <c r="A263" s="30"/>
      <c r="B263" s="30"/>
      <c r="C263" s="22" t="str">
        <f t="shared" si="14"/>
        <v/>
      </c>
      <c r="D263" s="22" t="str">
        <f t="shared" si="15"/>
        <v/>
      </c>
      <c r="E263" s="23"/>
      <c r="F263" s="23"/>
      <c r="G263" s="23"/>
      <c r="H263" s="24"/>
      <c r="I263" s="28"/>
      <c r="J263" s="26">
        <f t="shared" si="16"/>
        <v>0</v>
      </c>
      <c r="K263" s="1">
        <f t="shared" si="17"/>
        <v>0</v>
      </c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1">
        <f t="shared" si="18"/>
        <v>0</v>
      </c>
      <c r="AE263" s="1">
        <f t="shared" si="19"/>
        <v>0</v>
      </c>
      <c r="AF263" s="1">
        <f t="shared" si="20"/>
        <v>0</v>
      </c>
      <c r="AG263" s="2"/>
      <c r="AH263" s="2"/>
      <c r="AI263" s="2"/>
      <c r="AJ263" s="2"/>
    </row>
    <row r="264" spans="1:36" ht="15.75" hidden="1" customHeight="1" x14ac:dyDescent="0.25">
      <c r="A264" s="30"/>
      <c r="B264" s="30"/>
      <c r="C264" s="22" t="str">
        <f t="shared" si="14"/>
        <v/>
      </c>
      <c r="D264" s="22" t="str">
        <f t="shared" si="15"/>
        <v/>
      </c>
      <c r="E264" s="23"/>
      <c r="F264" s="23"/>
      <c r="G264" s="23"/>
      <c r="H264" s="24"/>
      <c r="I264" s="28"/>
      <c r="J264" s="26">
        <f t="shared" si="16"/>
        <v>0</v>
      </c>
      <c r="K264" s="1">
        <f t="shared" si="17"/>
        <v>0</v>
      </c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1">
        <f t="shared" si="18"/>
        <v>0</v>
      </c>
      <c r="AE264" s="1">
        <f t="shared" si="19"/>
        <v>0</v>
      </c>
      <c r="AF264" s="1">
        <f t="shared" si="20"/>
        <v>0</v>
      </c>
      <c r="AG264" s="2"/>
      <c r="AH264" s="2"/>
      <c r="AI264" s="2"/>
      <c r="AJ264" s="2"/>
    </row>
    <row r="265" spans="1:36" ht="15.75" hidden="1" customHeight="1" x14ac:dyDescent="0.25">
      <c r="A265" s="30"/>
      <c r="B265" s="30"/>
      <c r="C265" s="22" t="str">
        <f t="shared" si="14"/>
        <v/>
      </c>
      <c r="D265" s="22" t="str">
        <f t="shared" si="15"/>
        <v/>
      </c>
      <c r="E265" s="23"/>
      <c r="F265" s="23"/>
      <c r="G265" s="23"/>
      <c r="H265" s="24"/>
      <c r="I265" s="28"/>
      <c r="J265" s="26">
        <f t="shared" si="16"/>
        <v>0</v>
      </c>
      <c r="K265" s="1">
        <f t="shared" si="17"/>
        <v>0</v>
      </c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1">
        <f t="shared" si="18"/>
        <v>0</v>
      </c>
      <c r="AE265" s="1">
        <f t="shared" si="19"/>
        <v>0</v>
      </c>
      <c r="AF265" s="1">
        <f t="shared" si="20"/>
        <v>0</v>
      </c>
      <c r="AG265" s="2"/>
      <c r="AH265" s="2"/>
      <c r="AI265" s="2"/>
      <c r="AJ265" s="2"/>
    </row>
    <row r="266" spans="1:36" ht="15.75" hidden="1" customHeight="1" x14ac:dyDescent="0.25">
      <c r="A266" s="30"/>
      <c r="B266" s="30"/>
      <c r="C266" s="22" t="str">
        <f t="shared" si="14"/>
        <v/>
      </c>
      <c r="D266" s="22" t="str">
        <f t="shared" si="15"/>
        <v/>
      </c>
      <c r="E266" s="23"/>
      <c r="F266" s="23"/>
      <c r="G266" s="23"/>
      <c r="H266" s="24"/>
      <c r="I266" s="28"/>
      <c r="J266" s="26">
        <f t="shared" si="16"/>
        <v>0</v>
      </c>
      <c r="K266" s="1">
        <f t="shared" si="17"/>
        <v>0</v>
      </c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1">
        <f t="shared" si="18"/>
        <v>0</v>
      </c>
      <c r="AE266" s="1">
        <f t="shared" si="19"/>
        <v>0</v>
      </c>
      <c r="AF266" s="1">
        <f t="shared" si="20"/>
        <v>0</v>
      </c>
      <c r="AG266" s="2"/>
      <c r="AH266" s="2"/>
      <c r="AI266" s="2"/>
      <c r="AJ266" s="2"/>
    </row>
    <row r="267" spans="1:36" ht="15.75" hidden="1" customHeight="1" x14ac:dyDescent="0.25">
      <c r="A267" s="30"/>
      <c r="B267" s="30"/>
      <c r="C267" s="22" t="str">
        <f t="shared" si="14"/>
        <v/>
      </c>
      <c r="D267" s="22" t="str">
        <f t="shared" si="15"/>
        <v/>
      </c>
      <c r="E267" s="23"/>
      <c r="F267" s="23"/>
      <c r="G267" s="23"/>
      <c r="H267" s="24"/>
      <c r="I267" s="28"/>
      <c r="J267" s="26">
        <f t="shared" si="16"/>
        <v>0</v>
      </c>
      <c r="K267" s="1">
        <f t="shared" si="17"/>
        <v>0</v>
      </c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1">
        <f t="shared" si="18"/>
        <v>0</v>
      </c>
      <c r="AE267" s="1">
        <f t="shared" si="19"/>
        <v>0</v>
      </c>
      <c r="AF267" s="1">
        <f t="shared" si="20"/>
        <v>0</v>
      </c>
      <c r="AG267" s="2"/>
      <c r="AH267" s="2"/>
      <c r="AI267" s="2"/>
      <c r="AJ267" s="2"/>
    </row>
    <row r="268" spans="1:36" ht="15.75" hidden="1" customHeight="1" x14ac:dyDescent="0.25">
      <c r="A268" s="30"/>
      <c r="B268" s="30"/>
      <c r="C268" s="22" t="str">
        <f t="shared" si="14"/>
        <v/>
      </c>
      <c r="D268" s="22" t="str">
        <f t="shared" si="15"/>
        <v/>
      </c>
      <c r="E268" s="23"/>
      <c r="F268" s="23"/>
      <c r="G268" s="23"/>
      <c r="H268" s="24"/>
      <c r="I268" s="28"/>
      <c r="J268" s="26">
        <f t="shared" si="16"/>
        <v>0</v>
      </c>
      <c r="K268" s="1">
        <f t="shared" si="17"/>
        <v>0</v>
      </c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1">
        <f t="shared" si="18"/>
        <v>0</v>
      </c>
      <c r="AE268" s="1">
        <f t="shared" si="19"/>
        <v>0</v>
      </c>
      <c r="AF268" s="1">
        <f t="shared" si="20"/>
        <v>0</v>
      </c>
      <c r="AG268" s="2"/>
      <c r="AH268" s="2"/>
      <c r="AI268" s="2"/>
      <c r="AJ268" s="2"/>
    </row>
    <row r="269" spans="1:36" ht="15.75" hidden="1" customHeight="1" x14ac:dyDescent="0.25">
      <c r="A269" s="30"/>
      <c r="B269" s="30"/>
      <c r="C269" s="22" t="str">
        <f t="shared" si="14"/>
        <v/>
      </c>
      <c r="D269" s="22" t="str">
        <f t="shared" si="15"/>
        <v/>
      </c>
      <c r="E269" s="23"/>
      <c r="F269" s="23"/>
      <c r="G269" s="23"/>
      <c r="H269" s="24"/>
      <c r="I269" s="28"/>
      <c r="J269" s="26">
        <f t="shared" si="16"/>
        <v>0</v>
      </c>
      <c r="K269" s="1">
        <f t="shared" si="17"/>
        <v>0</v>
      </c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1">
        <f t="shared" si="18"/>
        <v>0</v>
      </c>
      <c r="AE269" s="1">
        <f t="shared" si="19"/>
        <v>0</v>
      </c>
      <c r="AF269" s="1">
        <f t="shared" si="20"/>
        <v>0</v>
      </c>
      <c r="AG269" s="2"/>
      <c r="AH269" s="2"/>
      <c r="AI269" s="2"/>
      <c r="AJ269" s="2"/>
    </row>
    <row r="270" spans="1:36" ht="15.75" hidden="1" customHeight="1" x14ac:dyDescent="0.25">
      <c r="A270" s="30"/>
      <c r="B270" s="30"/>
      <c r="C270" s="22" t="str">
        <f t="shared" si="14"/>
        <v/>
      </c>
      <c r="D270" s="22" t="str">
        <f t="shared" si="15"/>
        <v/>
      </c>
      <c r="E270" s="23"/>
      <c r="F270" s="23"/>
      <c r="G270" s="23"/>
      <c r="H270" s="24"/>
      <c r="I270" s="28"/>
      <c r="J270" s="26">
        <f t="shared" si="16"/>
        <v>0</v>
      </c>
      <c r="K270" s="1">
        <f t="shared" si="17"/>
        <v>0</v>
      </c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1">
        <f t="shared" si="18"/>
        <v>0</v>
      </c>
      <c r="AE270" s="1">
        <f t="shared" si="19"/>
        <v>0</v>
      </c>
      <c r="AF270" s="1">
        <f t="shared" si="20"/>
        <v>0</v>
      </c>
      <c r="AG270" s="2"/>
      <c r="AH270" s="2"/>
      <c r="AI270" s="2"/>
      <c r="AJ270" s="2"/>
    </row>
    <row r="271" spans="1:36" ht="15.75" hidden="1" customHeight="1" x14ac:dyDescent="0.25">
      <c r="A271" s="30"/>
      <c r="B271" s="30"/>
      <c r="C271" s="22" t="str">
        <f t="shared" si="14"/>
        <v/>
      </c>
      <c r="D271" s="22" t="str">
        <f t="shared" si="15"/>
        <v/>
      </c>
      <c r="E271" s="23"/>
      <c r="F271" s="23"/>
      <c r="G271" s="23"/>
      <c r="H271" s="24"/>
      <c r="I271" s="28"/>
      <c r="J271" s="26">
        <f t="shared" si="16"/>
        <v>0</v>
      </c>
      <c r="K271" s="1">
        <f t="shared" si="17"/>
        <v>0</v>
      </c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1">
        <f t="shared" si="18"/>
        <v>0</v>
      </c>
      <c r="AE271" s="1">
        <f t="shared" si="19"/>
        <v>0</v>
      </c>
      <c r="AF271" s="1">
        <f t="shared" si="20"/>
        <v>0</v>
      </c>
      <c r="AG271" s="2"/>
      <c r="AH271" s="2"/>
      <c r="AI271" s="2"/>
      <c r="AJ271" s="2"/>
    </row>
    <row r="272" spans="1:36" ht="15.75" hidden="1" customHeight="1" x14ac:dyDescent="0.25">
      <c r="A272" s="30"/>
      <c r="B272" s="30"/>
      <c r="C272" s="22" t="str">
        <f t="shared" si="14"/>
        <v/>
      </c>
      <c r="D272" s="22" t="str">
        <f t="shared" si="15"/>
        <v/>
      </c>
      <c r="E272" s="23"/>
      <c r="F272" s="23"/>
      <c r="G272" s="23"/>
      <c r="H272" s="24"/>
      <c r="I272" s="28"/>
      <c r="J272" s="26">
        <f t="shared" si="16"/>
        <v>0</v>
      </c>
      <c r="K272" s="1">
        <f t="shared" si="17"/>
        <v>0</v>
      </c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1">
        <f t="shared" si="18"/>
        <v>0</v>
      </c>
      <c r="AE272" s="1">
        <f t="shared" si="19"/>
        <v>0</v>
      </c>
      <c r="AF272" s="1">
        <f t="shared" si="20"/>
        <v>0</v>
      </c>
      <c r="AG272" s="2"/>
      <c r="AH272" s="2"/>
      <c r="AI272" s="2"/>
      <c r="AJ272" s="2"/>
    </row>
    <row r="273" spans="1:36" ht="15.75" hidden="1" customHeight="1" x14ac:dyDescent="0.25">
      <c r="A273" s="30"/>
      <c r="B273" s="30"/>
      <c r="C273" s="22" t="str">
        <f t="shared" si="14"/>
        <v/>
      </c>
      <c r="D273" s="22" t="str">
        <f t="shared" si="15"/>
        <v/>
      </c>
      <c r="E273" s="23"/>
      <c r="F273" s="23"/>
      <c r="G273" s="23"/>
      <c r="H273" s="24"/>
      <c r="I273" s="28"/>
      <c r="J273" s="26">
        <f t="shared" si="16"/>
        <v>0</v>
      </c>
      <c r="K273" s="1">
        <f t="shared" si="17"/>
        <v>0</v>
      </c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1">
        <f t="shared" si="18"/>
        <v>0</v>
      </c>
      <c r="AE273" s="1">
        <f t="shared" si="19"/>
        <v>0</v>
      </c>
      <c r="AF273" s="1">
        <f t="shared" si="20"/>
        <v>0</v>
      </c>
      <c r="AG273" s="2"/>
      <c r="AH273" s="2"/>
      <c r="AI273" s="2"/>
      <c r="AJ273" s="2"/>
    </row>
    <row r="274" spans="1:36" ht="15.75" hidden="1" customHeight="1" x14ac:dyDescent="0.25">
      <c r="A274" s="30"/>
      <c r="B274" s="30"/>
      <c r="C274" s="22" t="str">
        <f t="shared" si="14"/>
        <v/>
      </c>
      <c r="D274" s="22" t="str">
        <f t="shared" si="15"/>
        <v/>
      </c>
      <c r="E274" s="23"/>
      <c r="F274" s="23"/>
      <c r="G274" s="23"/>
      <c r="H274" s="24"/>
      <c r="I274" s="28"/>
      <c r="J274" s="26">
        <f t="shared" si="16"/>
        <v>0</v>
      </c>
      <c r="K274" s="1">
        <f t="shared" si="17"/>
        <v>0</v>
      </c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1">
        <f t="shared" si="18"/>
        <v>0</v>
      </c>
      <c r="AE274" s="1">
        <f t="shared" si="19"/>
        <v>0</v>
      </c>
      <c r="AF274" s="1">
        <f t="shared" si="20"/>
        <v>0</v>
      </c>
      <c r="AG274" s="2"/>
      <c r="AH274" s="2"/>
      <c r="AI274" s="2"/>
      <c r="AJ274" s="2"/>
    </row>
    <row r="275" spans="1:36" ht="15.75" hidden="1" customHeight="1" x14ac:dyDescent="0.25">
      <c r="A275" s="30"/>
      <c r="B275" s="30"/>
      <c r="C275" s="22" t="str">
        <f t="shared" si="14"/>
        <v/>
      </c>
      <c r="D275" s="22" t="str">
        <f t="shared" si="15"/>
        <v/>
      </c>
      <c r="E275" s="23"/>
      <c r="F275" s="23"/>
      <c r="G275" s="23"/>
      <c r="H275" s="24"/>
      <c r="I275" s="28"/>
      <c r="J275" s="26">
        <f t="shared" si="16"/>
        <v>0</v>
      </c>
      <c r="K275" s="1">
        <f t="shared" si="17"/>
        <v>0</v>
      </c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1">
        <f t="shared" si="18"/>
        <v>0</v>
      </c>
      <c r="AE275" s="1">
        <f t="shared" si="19"/>
        <v>0</v>
      </c>
      <c r="AF275" s="1">
        <f t="shared" si="20"/>
        <v>0</v>
      </c>
      <c r="AG275" s="2"/>
      <c r="AH275" s="2"/>
      <c r="AI275" s="2"/>
      <c r="AJ275" s="2"/>
    </row>
    <row r="276" spans="1:36" ht="15.75" hidden="1" customHeight="1" x14ac:dyDescent="0.25">
      <c r="A276" s="30"/>
      <c r="B276" s="30"/>
      <c r="C276" s="22" t="str">
        <f t="shared" si="14"/>
        <v/>
      </c>
      <c r="D276" s="22" t="str">
        <f t="shared" si="15"/>
        <v/>
      </c>
      <c r="E276" s="23"/>
      <c r="F276" s="23"/>
      <c r="G276" s="23"/>
      <c r="H276" s="24"/>
      <c r="I276" s="28"/>
      <c r="J276" s="26">
        <f t="shared" si="16"/>
        <v>0</v>
      </c>
      <c r="K276" s="1">
        <f t="shared" si="17"/>
        <v>0</v>
      </c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1">
        <f t="shared" si="18"/>
        <v>0</v>
      </c>
      <c r="AE276" s="1">
        <f t="shared" si="19"/>
        <v>0</v>
      </c>
      <c r="AF276" s="1">
        <f t="shared" si="20"/>
        <v>0</v>
      </c>
      <c r="AG276" s="2"/>
      <c r="AH276" s="2"/>
      <c r="AI276" s="2"/>
      <c r="AJ276" s="2"/>
    </row>
    <row r="277" spans="1:36" ht="15.75" hidden="1" customHeight="1" x14ac:dyDescent="0.25">
      <c r="A277" s="30"/>
      <c r="B277" s="30"/>
      <c r="C277" s="22" t="str">
        <f t="shared" si="14"/>
        <v/>
      </c>
      <c r="D277" s="22" t="str">
        <f t="shared" si="15"/>
        <v/>
      </c>
      <c r="E277" s="23"/>
      <c r="F277" s="23"/>
      <c r="G277" s="23"/>
      <c r="H277" s="24"/>
      <c r="I277" s="28"/>
      <c r="J277" s="26">
        <f t="shared" si="16"/>
        <v>0</v>
      </c>
      <c r="K277" s="1">
        <f t="shared" si="17"/>
        <v>0</v>
      </c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1">
        <f t="shared" si="18"/>
        <v>0</v>
      </c>
      <c r="AE277" s="1">
        <f t="shared" si="19"/>
        <v>0</v>
      </c>
      <c r="AF277" s="1">
        <f t="shared" si="20"/>
        <v>0</v>
      </c>
      <c r="AG277" s="2"/>
      <c r="AH277" s="2"/>
      <c r="AI277" s="2"/>
      <c r="AJ277" s="2"/>
    </row>
    <row r="278" spans="1:36" ht="15.75" hidden="1" customHeight="1" x14ac:dyDescent="0.25">
      <c r="A278" s="30"/>
      <c r="B278" s="30"/>
      <c r="C278" s="22" t="str">
        <f t="shared" si="14"/>
        <v/>
      </c>
      <c r="D278" s="22" t="str">
        <f t="shared" si="15"/>
        <v/>
      </c>
      <c r="E278" s="23"/>
      <c r="F278" s="23"/>
      <c r="G278" s="23"/>
      <c r="H278" s="24"/>
      <c r="I278" s="28"/>
      <c r="J278" s="26">
        <f t="shared" si="16"/>
        <v>0</v>
      </c>
      <c r="K278" s="1">
        <f t="shared" si="17"/>
        <v>0</v>
      </c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1">
        <f t="shared" si="18"/>
        <v>0</v>
      </c>
      <c r="AE278" s="1">
        <f t="shared" si="19"/>
        <v>0</v>
      </c>
      <c r="AF278" s="1">
        <f t="shared" si="20"/>
        <v>0</v>
      </c>
      <c r="AG278" s="2"/>
      <c r="AH278" s="2"/>
      <c r="AI278" s="2"/>
      <c r="AJ278" s="2"/>
    </row>
    <row r="279" spans="1:36" ht="15.75" hidden="1" customHeight="1" x14ac:dyDescent="0.25">
      <c r="A279" s="30"/>
      <c r="B279" s="30"/>
      <c r="C279" s="22" t="str">
        <f t="shared" si="14"/>
        <v/>
      </c>
      <c r="D279" s="22" t="str">
        <f t="shared" si="15"/>
        <v/>
      </c>
      <c r="E279" s="23"/>
      <c r="F279" s="23"/>
      <c r="G279" s="23"/>
      <c r="H279" s="24"/>
      <c r="I279" s="28"/>
      <c r="J279" s="26">
        <f t="shared" si="16"/>
        <v>0</v>
      </c>
      <c r="K279" s="1">
        <f t="shared" si="17"/>
        <v>0</v>
      </c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1">
        <f t="shared" si="18"/>
        <v>0</v>
      </c>
      <c r="AE279" s="1">
        <f t="shared" si="19"/>
        <v>0</v>
      </c>
      <c r="AF279" s="1">
        <f t="shared" si="20"/>
        <v>0</v>
      </c>
      <c r="AG279" s="2"/>
      <c r="AH279" s="2"/>
      <c r="AI279" s="2"/>
      <c r="AJ279" s="2"/>
    </row>
    <row r="280" spans="1:36" ht="15.75" hidden="1" customHeight="1" x14ac:dyDescent="0.25">
      <c r="A280" s="30"/>
      <c r="B280" s="30"/>
      <c r="C280" s="22" t="str">
        <f t="shared" si="14"/>
        <v/>
      </c>
      <c r="D280" s="22" t="str">
        <f t="shared" si="15"/>
        <v/>
      </c>
      <c r="E280" s="23"/>
      <c r="F280" s="23"/>
      <c r="G280" s="23"/>
      <c r="H280" s="24"/>
      <c r="I280" s="28"/>
      <c r="J280" s="26">
        <f t="shared" si="16"/>
        <v>0</v>
      </c>
      <c r="K280" s="1">
        <f t="shared" si="17"/>
        <v>0</v>
      </c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1">
        <f t="shared" si="18"/>
        <v>0</v>
      </c>
      <c r="AE280" s="1">
        <f t="shared" si="19"/>
        <v>0</v>
      </c>
      <c r="AF280" s="1">
        <f t="shared" si="20"/>
        <v>0</v>
      </c>
      <c r="AG280" s="2"/>
      <c r="AH280" s="2"/>
      <c r="AI280" s="2"/>
      <c r="AJ280" s="2"/>
    </row>
    <row r="281" spans="1:36" ht="15.75" hidden="1" customHeight="1" x14ac:dyDescent="0.25">
      <c r="A281" s="30"/>
      <c r="B281" s="30"/>
      <c r="C281" s="22" t="str">
        <f t="shared" si="14"/>
        <v/>
      </c>
      <c r="D281" s="22" t="str">
        <f t="shared" si="15"/>
        <v/>
      </c>
      <c r="E281" s="23"/>
      <c r="F281" s="23"/>
      <c r="G281" s="23"/>
      <c r="H281" s="24"/>
      <c r="I281" s="28"/>
      <c r="J281" s="26">
        <f t="shared" si="16"/>
        <v>0</v>
      </c>
      <c r="K281" s="1">
        <f t="shared" si="17"/>
        <v>0</v>
      </c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1">
        <f t="shared" si="18"/>
        <v>0</v>
      </c>
      <c r="AE281" s="1">
        <f t="shared" si="19"/>
        <v>0</v>
      </c>
      <c r="AF281" s="1">
        <f t="shared" si="20"/>
        <v>0</v>
      </c>
      <c r="AG281" s="2"/>
      <c r="AH281" s="2"/>
      <c r="AI281" s="2"/>
      <c r="AJ281" s="2"/>
    </row>
    <row r="282" spans="1:36" ht="15.75" hidden="1" customHeight="1" x14ac:dyDescent="0.25">
      <c r="A282" s="30"/>
      <c r="B282" s="30"/>
      <c r="C282" s="22" t="str">
        <f t="shared" si="14"/>
        <v/>
      </c>
      <c r="D282" s="22" t="str">
        <f t="shared" si="15"/>
        <v/>
      </c>
      <c r="E282" s="23"/>
      <c r="F282" s="23"/>
      <c r="G282" s="23"/>
      <c r="H282" s="24"/>
      <c r="I282" s="28"/>
      <c r="J282" s="26">
        <f t="shared" si="16"/>
        <v>0</v>
      </c>
      <c r="K282" s="1">
        <f t="shared" si="17"/>
        <v>0</v>
      </c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1">
        <f t="shared" si="18"/>
        <v>0</v>
      </c>
      <c r="AE282" s="1">
        <f t="shared" si="19"/>
        <v>0</v>
      </c>
      <c r="AF282" s="1">
        <f t="shared" si="20"/>
        <v>0</v>
      </c>
      <c r="AG282" s="2"/>
      <c r="AH282" s="2"/>
      <c r="AI282" s="2"/>
      <c r="AJ282" s="2"/>
    </row>
    <row r="283" spans="1:36" ht="15.75" hidden="1" customHeight="1" x14ac:dyDescent="0.25">
      <c r="A283" s="30"/>
      <c r="B283" s="30"/>
      <c r="C283" s="22" t="str">
        <f t="shared" si="14"/>
        <v/>
      </c>
      <c r="D283" s="22" t="str">
        <f t="shared" si="15"/>
        <v/>
      </c>
      <c r="E283" s="23"/>
      <c r="F283" s="23"/>
      <c r="G283" s="23"/>
      <c r="H283" s="24"/>
      <c r="I283" s="28"/>
      <c r="J283" s="26">
        <f t="shared" si="16"/>
        <v>0</v>
      </c>
      <c r="K283" s="1">
        <f t="shared" si="17"/>
        <v>0</v>
      </c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1">
        <f t="shared" si="18"/>
        <v>0</v>
      </c>
      <c r="AE283" s="1">
        <f t="shared" si="19"/>
        <v>0</v>
      </c>
      <c r="AF283" s="1">
        <f t="shared" si="20"/>
        <v>0</v>
      </c>
      <c r="AG283" s="2"/>
      <c r="AH283" s="2"/>
      <c r="AI283" s="2"/>
      <c r="AJ283" s="2"/>
    </row>
    <row r="284" spans="1:36" ht="15.75" hidden="1" customHeight="1" x14ac:dyDescent="0.25">
      <c r="A284" s="30"/>
      <c r="B284" s="30"/>
      <c r="C284" s="22" t="str">
        <f t="shared" si="14"/>
        <v/>
      </c>
      <c r="D284" s="22" t="str">
        <f t="shared" si="15"/>
        <v/>
      </c>
      <c r="E284" s="23"/>
      <c r="F284" s="23"/>
      <c r="G284" s="23"/>
      <c r="H284" s="24"/>
      <c r="I284" s="28"/>
      <c r="J284" s="26">
        <f t="shared" si="16"/>
        <v>0</v>
      </c>
      <c r="K284" s="1">
        <f t="shared" si="17"/>
        <v>0</v>
      </c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1">
        <f t="shared" si="18"/>
        <v>0</v>
      </c>
      <c r="AE284" s="1">
        <f t="shared" si="19"/>
        <v>0</v>
      </c>
      <c r="AF284" s="1">
        <f t="shared" si="20"/>
        <v>0</v>
      </c>
      <c r="AG284" s="2"/>
      <c r="AH284" s="2"/>
      <c r="AI284" s="2"/>
      <c r="AJ284" s="2"/>
    </row>
    <row r="285" spans="1:36" ht="15.75" hidden="1" customHeight="1" x14ac:dyDescent="0.25">
      <c r="A285" s="30"/>
      <c r="B285" s="30"/>
      <c r="C285" s="22" t="str">
        <f t="shared" si="14"/>
        <v/>
      </c>
      <c r="D285" s="22" t="str">
        <f t="shared" si="15"/>
        <v/>
      </c>
      <c r="E285" s="23"/>
      <c r="F285" s="23"/>
      <c r="G285" s="23"/>
      <c r="H285" s="24"/>
      <c r="I285" s="28"/>
      <c r="J285" s="26">
        <f t="shared" si="16"/>
        <v>0</v>
      </c>
      <c r="K285" s="1">
        <f t="shared" si="17"/>
        <v>0</v>
      </c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1">
        <f t="shared" si="18"/>
        <v>0</v>
      </c>
      <c r="AE285" s="1">
        <f t="shared" si="19"/>
        <v>0</v>
      </c>
      <c r="AF285" s="1">
        <f t="shared" si="20"/>
        <v>0</v>
      </c>
      <c r="AG285" s="2"/>
      <c r="AH285" s="2"/>
      <c r="AI285" s="2"/>
      <c r="AJ285" s="2"/>
    </row>
    <row r="286" spans="1:36" ht="15.75" hidden="1" customHeight="1" x14ac:dyDescent="0.25">
      <c r="A286" s="30"/>
      <c r="B286" s="30"/>
      <c r="C286" s="22" t="str">
        <f t="shared" si="14"/>
        <v/>
      </c>
      <c r="D286" s="22" t="str">
        <f t="shared" si="15"/>
        <v/>
      </c>
      <c r="E286" s="23"/>
      <c r="F286" s="23"/>
      <c r="G286" s="23"/>
      <c r="H286" s="24"/>
      <c r="I286" s="28"/>
      <c r="J286" s="26">
        <f t="shared" si="16"/>
        <v>0</v>
      </c>
      <c r="K286" s="1">
        <f t="shared" si="17"/>
        <v>0</v>
      </c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1">
        <f t="shared" si="18"/>
        <v>0</v>
      </c>
      <c r="AE286" s="1">
        <f t="shared" si="19"/>
        <v>0</v>
      </c>
      <c r="AF286" s="1">
        <f t="shared" si="20"/>
        <v>0</v>
      </c>
      <c r="AG286" s="2"/>
      <c r="AH286" s="2"/>
      <c r="AI286" s="2"/>
      <c r="AJ286" s="2"/>
    </row>
    <row r="287" spans="1:36" ht="15.75" hidden="1" customHeight="1" x14ac:dyDescent="0.25">
      <c r="A287" s="30"/>
      <c r="B287" s="30"/>
      <c r="C287" s="22" t="str">
        <f t="shared" si="14"/>
        <v/>
      </c>
      <c r="D287" s="22" t="str">
        <f t="shared" si="15"/>
        <v/>
      </c>
      <c r="E287" s="23"/>
      <c r="F287" s="23"/>
      <c r="G287" s="23"/>
      <c r="H287" s="24"/>
      <c r="I287" s="28"/>
      <c r="J287" s="26">
        <f t="shared" si="16"/>
        <v>0</v>
      </c>
      <c r="K287" s="1">
        <f t="shared" si="17"/>
        <v>0</v>
      </c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1">
        <f t="shared" si="18"/>
        <v>0</v>
      </c>
      <c r="AE287" s="1">
        <f t="shared" si="19"/>
        <v>0</v>
      </c>
      <c r="AF287" s="1">
        <f t="shared" si="20"/>
        <v>0</v>
      </c>
      <c r="AG287" s="2"/>
      <c r="AH287" s="2"/>
      <c r="AI287" s="2"/>
      <c r="AJ287" s="2"/>
    </row>
    <row r="288" spans="1:36" ht="15.75" hidden="1" customHeight="1" x14ac:dyDescent="0.25">
      <c r="A288" s="30"/>
      <c r="B288" s="30"/>
      <c r="C288" s="22" t="str">
        <f t="shared" si="14"/>
        <v/>
      </c>
      <c r="D288" s="22" t="str">
        <f t="shared" si="15"/>
        <v/>
      </c>
      <c r="E288" s="23"/>
      <c r="F288" s="23"/>
      <c r="G288" s="23"/>
      <c r="H288" s="24"/>
      <c r="I288" s="28"/>
      <c r="J288" s="26">
        <f t="shared" si="16"/>
        <v>0</v>
      </c>
      <c r="K288" s="1">
        <f t="shared" si="17"/>
        <v>0</v>
      </c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1">
        <f t="shared" si="18"/>
        <v>0</v>
      </c>
      <c r="AE288" s="1">
        <f t="shared" si="19"/>
        <v>0</v>
      </c>
      <c r="AF288" s="1">
        <f t="shared" si="20"/>
        <v>0</v>
      </c>
      <c r="AG288" s="2"/>
      <c r="AH288" s="2"/>
      <c r="AI288" s="2"/>
      <c r="AJ288" s="2"/>
    </row>
    <row r="289" spans="1:36" ht="15.75" hidden="1" customHeight="1" x14ac:dyDescent="0.25">
      <c r="A289" s="30"/>
      <c r="B289" s="30"/>
      <c r="C289" s="22" t="str">
        <f t="shared" si="14"/>
        <v/>
      </c>
      <c r="D289" s="22" t="str">
        <f t="shared" si="15"/>
        <v/>
      </c>
      <c r="E289" s="23"/>
      <c r="F289" s="23"/>
      <c r="G289" s="23"/>
      <c r="H289" s="24"/>
      <c r="I289" s="28"/>
      <c r="J289" s="26">
        <f t="shared" si="16"/>
        <v>0</v>
      </c>
      <c r="K289" s="1">
        <f t="shared" si="17"/>
        <v>0</v>
      </c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1">
        <f t="shared" si="18"/>
        <v>0</v>
      </c>
      <c r="AE289" s="1">
        <f t="shared" si="19"/>
        <v>0</v>
      </c>
      <c r="AF289" s="1">
        <f t="shared" si="20"/>
        <v>0</v>
      </c>
      <c r="AG289" s="2"/>
      <c r="AH289" s="2"/>
      <c r="AI289" s="2"/>
      <c r="AJ289" s="2"/>
    </row>
    <row r="290" spans="1:36" ht="15.75" hidden="1" customHeight="1" x14ac:dyDescent="0.25">
      <c r="A290" s="30"/>
      <c r="B290" s="30"/>
      <c r="C290" s="22" t="str">
        <f t="shared" si="14"/>
        <v/>
      </c>
      <c r="D290" s="22" t="str">
        <f t="shared" si="15"/>
        <v/>
      </c>
      <c r="E290" s="23"/>
      <c r="F290" s="23"/>
      <c r="G290" s="23"/>
      <c r="H290" s="24"/>
      <c r="I290" s="28"/>
      <c r="J290" s="26">
        <f t="shared" si="16"/>
        <v>0</v>
      </c>
      <c r="K290" s="1">
        <f t="shared" si="17"/>
        <v>0</v>
      </c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1">
        <f t="shared" si="18"/>
        <v>0</v>
      </c>
      <c r="AE290" s="1">
        <f t="shared" si="19"/>
        <v>0</v>
      </c>
      <c r="AF290" s="1">
        <f t="shared" si="20"/>
        <v>0</v>
      </c>
      <c r="AG290" s="2"/>
      <c r="AH290" s="2"/>
      <c r="AI290" s="2"/>
      <c r="AJ290" s="2"/>
    </row>
    <row r="291" spans="1:36" ht="15.75" hidden="1" customHeight="1" x14ac:dyDescent="0.25">
      <c r="A291" s="30"/>
      <c r="B291" s="30"/>
      <c r="C291" s="22" t="str">
        <f t="shared" si="14"/>
        <v/>
      </c>
      <c r="D291" s="22" t="str">
        <f t="shared" si="15"/>
        <v/>
      </c>
      <c r="E291" s="23"/>
      <c r="F291" s="23"/>
      <c r="G291" s="23"/>
      <c r="H291" s="24"/>
      <c r="I291" s="28"/>
      <c r="J291" s="26">
        <f t="shared" si="16"/>
        <v>0</v>
      </c>
      <c r="K291" s="1">
        <f t="shared" si="17"/>
        <v>0</v>
      </c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1">
        <f t="shared" si="18"/>
        <v>0</v>
      </c>
      <c r="AE291" s="1">
        <f t="shared" si="19"/>
        <v>0</v>
      </c>
      <c r="AF291" s="1">
        <f t="shared" si="20"/>
        <v>0</v>
      </c>
      <c r="AG291" s="2"/>
      <c r="AH291" s="2"/>
      <c r="AI291" s="2"/>
      <c r="AJ291" s="2"/>
    </row>
    <row r="292" spans="1:36" ht="15.75" hidden="1" customHeight="1" x14ac:dyDescent="0.25">
      <c r="A292" s="30"/>
      <c r="B292" s="30"/>
      <c r="C292" s="22" t="str">
        <f t="shared" si="14"/>
        <v/>
      </c>
      <c r="D292" s="22" t="str">
        <f t="shared" si="15"/>
        <v/>
      </c>
      <c r="E292" s="23"/>
      <c r="F292" s="23"/>
      <c r="G292" s="23"/>
      <c r="H292" s="24"/>
      <c r="I292" s="28"/>
      <c r="J292" s="26">
        <f t="shared" si="16"/>
        <v>0</v>
      </c>
      <c r="K292" s="1">
        <f t="shared" si="17"/>
        <v>0</v>
      </c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1">
        <f t="shared" si="18"/>
        <v>0</v>
      </c>
      <c r="AE292" s="1">
        <f t="shared" si="19"/>
        <v>0</v>
      </c>
      <c r="AF292" s="1">
        <f t="shared" si="20"/>
        <v>0</v>
      </c>
      <c r="AG292" s="2"/>
      <c r="AH292" s="2"/>
      <c r="AI292" s="2"/>
      <c r="AJ292" s="2"/>
    </row>
    <row r="293" spans="1:36" ht="15.75" hidden="1" customHeight="1" x14ac:dyDescent="0.25">
      <c r="A293" s="30"/>
      <c r="B293" s="30"/>
      <c r="C293" s="22" t="str">
        <f t="shared" si="14"/>
        <v/>
      </c>
      <c r="D293" s="22" t="str">
        <f t="shared" si="15"/>
        <v/>
      </c>
      <c r="E293" s="23"/>
      <c r="F293" s="23"/>
      <c r="G293" s="23"/>
      <c r="H293" s="24"/>
      <c r="I293" s="28"/>
      <c r="J293" s="26">
        <f t="shared" si="16"/>
        <v>0</v>
      </c>
      <c r="K293" s="1">
        <f t="shared" si="17"/>
        <v>0</v>
      </c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1">
        <f t="shared" si="18"/>
        <v>0</v>
      </c>
      <c r="AE293" s="1">
        <f t="shared" si="19"/>
        <v>0</v>
      </c>
      <c r="AF293" s="1">
        <f t="shared" si="20"/>
        <v>0</v>
      </c>
      <c r="AG293" s="2"/>
      <c r="AH293" s="2"/>
      <c r="AI293" s="2"/>
      <c r="AJ293" s="2"/>
    </row>
    <row r="294" spans="1:36" ht="15.75" hidden="1" customHeight="1" x14ac:dyDescent="0.25">
      <c r="A294" s="30"/>
      <c r="B294" s="30"/>
      <c r="C294" s="22" t="str">
        <f t="shared" si="14"/>
        <v/>
      </c>
      <c r="D294" s="22" t="str">
        <f t="shared" si="15"/>
        <v/>
      </c>
      <c r="E294" s="23"/>
      <c r="F294" s="23"/>
      <c r="G294" s="23"/>
      <c r="H294" s="24"/>
      <c r="I294" s="28"/>
      <c r="J294" s="26">
        <f t="shared" si="16"/>
        <v>0</v>
      </c>
      <c r="K294" s="1">
        <f t="shared" si="17"/>
        <v>0</v>
      </c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1">
        <f t="shared" si="18"/>
        <v>0</v>
      </c>
      <c r="AE294" s="1">
        <f t="shared" si="19"/>
        <v>0</v>
      </c>
      <c r="AF294" s="1">
        <f t="shared" si="20"/>
        <v>0</v>
      </c>
      <c r="AG294" s="2"/>
      <c r="AH294" s="2"/>
      <c r="AI294" s="2"/>
      <c r="AJ294" s="2"/>
    </row>
    <row r="295" spans="1:36" ht="15.75" hidden="1" customHeight="1" x14ac:dyDescent="0.25">
      <c r="A295" s="30"/>
      <c r="B295" s="30"/>
      <c r="C295" s="22" t="str">
        <f t="shared" si="14"/>
        <v/>
      </c>
      <c r="D295" s="22" t="str">
        <f t="shared" si="15"/>
        <v/>
      </c>
      <c r="E295" s="23"/>
      <c r="F295" s="23"/>
      <c r="G295" s="23"/>
      <c r="H295" s="24"/>
      <c r="I295" s="28"/>
      <c r="J295" s="26">
        <f t="shared" si="16"/>
        <v>0</v>
      </c>
      <c r="K295" s="1">
        <f t="shared" si="17"/>
        <v>0</v>
      </c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1">
        <f t="shared" si="18"/>
        <v>0</v>
      </c>
      <c r="AE295" s="1">
        <f t="shared" si="19"/>
        <v>0</v>
      </c>
      <c r="AF295" s="1">
        <f t="shared" si="20"/>
        <v>0</v>
      </c>
      <c r="AG295" s="2"/>
      <c r="AH295" s="2"/>
      <c r="AI295" s="2"/>
      <c r="AJ295" s="2"/>
    </row>
    <row r="296" spans="1:36" ht="15.75" hidden="1" customHeight="1" x14ac:dyDescent="0.25">
      <c r="A296" s="30"/>
      <c r="B296" s="30"/>
      <c r="C296" s="22" t="str">
        <f t="shared" si="14"/>
        <v/>
      </c>
      <c r="D296" s="22" t="str">
        <f t="shared" si="15"/>
        <v/>
      </c>
      <c r="E296" s="23"/>
      <c r="F296" s="23"/>
      <c r="G296" s="23"/>
      <c r="H296" s="24"/>
      <c r="I296" s="28"/>
      <c r="J296" s="26">
        <f t="shared" si="16"/>
        <v>0</v>
      </c>
      <c r="K296" s="1">
        <f t="shared" si="17"/>
        <v>0</v>
      </c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1">
        <f t="shared" si="18"/>
        <v>0</v>
      </c>
      <c r="AE296" s="1">
        <f t="shared" si="19"/>
        <v>0</v>
      </c>
      <c r="AF296" s="1">
        <f t="shared" si="20"/>
        <v>0</v>
      </c>
      <c r="AG296" s="2"/>
      <c r="AH296" s="2"/>
      <c r="AI296" s="2"/>
      <c r="AJ296" s="2"/>
    </row>
    <row r="297" spans="1:36" ht="15.75" hidden="1" customHeight="1" x14ac:dyDescent="0.25">
      <c r="A297" s="30"/>
      <c r="B297" s="30"/>
      <c r="C297" s="22" t="str">
        <f t="shared" si="14"/>
        <v/>
      </c>
      <c r="D297" s="22" t="str">
        <f t="shared" si="15"/>
        <v/>
      </c>
      <c r="E297" s="23"/>
      <c r="F297" s="23"/>
      <c r="G297" s="23"/>
      <c r="H297" s="24"/>
      <c r="I297" s="28"/>
      <c r="J297" s="26">
        <f t="shared" si="16"/>
        <v>0</v>
      </c>
      <c r="K297" s="1">
        <f t="shared" si="17"/>
        <v>0</v>
      </c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1">
        <f t="shared" si="18"/>
        <v>0</v>
      </c>
      <c r="AE297" s="1">
        <f t="shared" si="19"/>
        <v>0</v>
      </c>
      <c r="AF297" s="1">
        <f t="shared" si="20"/>
        <v>0</v>
      </c>
      <c r="AG297" s="2"/>
      <c r="AH297" s="2"/>
      <c r="AI297" s="2"/>
      <c r="AJ297" s="2"/>
    </row>
    <row r="298" spans="1:36" ht="15.75" hidden="1" customHeight="1" x14ac:dyDescent="0.25">
      <c r="A298" s="30"/>
      <c r="B298" s="30"/>
      <c r="C298" s="22" t="str">
        <f t="shared" si="14"/>
        <v/>
      </c>
      <c r="D298" s="22" t="str">
        <f t="shared" si="15"/>
        <v/>
      </c>
      <c r="E298" s="23"/>
      <c r="F298" s="23"/>
      <c r="G298" s="23"/>
      <c r="H298" s="24"/>
      <c r="I298" s="28"/>
      <c r="J298" s="26">
        <f t="shared" si="16"/>
        <v>0</v>
      </c>
      <c r="K298" s="1">
        <f t="shared" si="17"/>
        <v>0</v>
      </c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1">
        <f t="shared" si="18"/>
        <v>0</v>
      </c>
      <c r="AE298" s="1">
        <f t="shared" si="19"/>
        <v>0</v>
      </c>
      <c r="AF298" s="1">
        <f t="shared" si="20"/>
        <v>0</v>
      </c>
      <c r="AG298" s="2"/>
      <c r="AH298" s="2"/>
      <c r="AI298" s="2"/>
      <c r="AJ298" s="2"/>
    </row>
    <row r="299" spans="1:36" ht="15.75" hidden="1" customHeight="1" x14ac:dyDescent="0.25">
      <c r="A299" s="30"/>
      <c r="B299" s="30"/>
      <c r="C299" s="22" t="str">
        <f t="shared" si="14"/>
        <v/>
      </c>
      <c r="D299" s="22" t="str">
        <f t="shared" si="15"/>
        <v/>
      </c>
      <c r="E299" s="23"/>
      <c r="F299" s="23"/>
      <c r="G299" s="23"/>
      <c r="H299" s="24"/>
      <c r="I299" s="28"/>
      <c r="J299" s="26">
        <f t="shared" si="16"/>
        <v>0</v>
      </c>
      <c r="K299" s="1">
        <f t="shared" si="17"/>
        <v>0</v>
      </c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1">
        <f t="shared" si="18"/>
        <v>0</v>
      </c>
      <c r="AE299" s="1">
        <f t="shared" si="19"/>
        <v>0</v>
      </c>
      <c r="AF299" s="1">
        <f t="shared" si="20"/>
        <v>0</v>
      </c>
      <c r="AG299" s="2"/>
      <c r="AH299" s="2"/>
      <c r="AI299" s="2"/>
      <c r="AJ299" s="2"/>
    </row>
    <row r="300" spans="1:36" ht="15.75" hidden="1" customHeight="1" x14ac:dyDescent="0.25">
      <c r="A300" s="30"/>
      <c r="B300" s="30"/>
      <c r="C300" s="22" t="str">
        <f t="shared" si="14"/>
        <v/>
      </c>
      <c r="D300" s="22" t="str">
        <f t="shared" si="15"/>
        <v/>
      </c>
      <c r="E300" s="23"/>
      <c r="F300" s="23"/>
      <c r="G300" s="23"/>
      <c r="H300" s="24"/>
      <c r="I300" s="28"/>
      <c r="J300" s="26">
        <f t="shared" si="16"/>
        <v>0</v>
      </c>
      <c r="K300" s="1">
        <f t="shared" si="17"/>
        <v>0</v>
      </c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1">
        <f t="shared" si="18"/>
        <v>0</v>
      </c>
      <c r="AE300" s="1">
        <f t="shared" si="19"/>
        <v>0</v>
      </c>
      <c r="AF300" s="1">
        <f t="shared" si="20"/>
        <v>0</v>
      </c>
      <c r="AG300" s="2"/>
      <c r="AH300" s="2"/>
      <c r="AI300" s="2"/>
      <c r="AJ300" s="2"/>
    </row>
    <row r="301" spans="1:36" ht="15.75" hidden="1" customHeight="1" x14ac:dyDescent="0.25">
      <c r="A301" s="30"/>
      <c r="B301" s="30"/>
      <c r="C301" s="22" t="str">
        <f t="shared" si="14"/>
        <v/>
      </c>
      <c r="D301" s="22" t="str">
        <f t="shared" ref="D301:D393" si="21">CONCATENATE(MID(A301,10,1))</f>
        <v/>
      </c>
      <c r="E301" s="23"/>
      <c r="F301" s="23"/>
      <c r="G301" s="23"/>
      <c r="H301" s="24"/>
      <c r="I301" s="28"/>
      <c r="J301" s="26">
        <f t="shared" si="16"/>
        <v>0</v>
      </c>
      <c r="K301" s="1">
        <f t="shared" si="17"/>
        <v>0</v>
      </c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1">
        <f t="shared" si="18"/>
        <v>0</v>
      </c>
      <c r="AE301" s="1">
        <f t="shared" si="19"/>
        <v>0</v>
      </c>
      <c r="AF301" s="1">
        <f t="shared" si="20"/>
        <v>0</v>
      </c>
      <c r="AG301" s="2"/>
      <c r="AH301" s="2"/>
      <c r="AI301" s="2"/>
      <c r="AJ301" s="2"/>
    </row>
    <row r="302" spans="1:36" ht="15.75" hidden="1" customHeight="1" x14ac:dyDescent="0.25">
      <c r="A302" s="30"/>
      <c r="B302" s="30"/>
      <c r="C302" s="22" t="str">
        <f t="shared" si="14"/>
        <v/>
      </c>
      <c r="D302" s="22" t="str">
        <f t="shared" si="21"/>
        <v/>
      </c>
      <c r="E302" s="23"/>
      <c r="F302" s="23"/>
      <c r="G302" s="23"/>
      <c r="H302" s="24"/>
      <c r="I302" s="28"/>
      <c r="J302" s="26">
        <f t="shared" si="16"/>
        <v>0</v>
      </c>
      <c r="K302" s="1">
        <f t="shared" si="17"/>
        <v>0</v>
      </c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1">
        <f t="shared" si="18"/>
        <v>0</v>
      </c>
      <c r="AE302" s="1">
        <f t="shared" si="19"/>
        <v>0</v>
      </c>
      <c r="AF302" s="1">
        <f t="shared" si="20"/>
        <v>0</v>
      </c>
      <c r="AG302" s="2"/>
      <c r="AH302" s="2"/>
      <c r="AI302" s="2"/>
      <c r="AJ302" s="2"/>
    </row>
    <row r="303" spans="1:36" ht="15.75" hidden="1" customHeight="1" x14ac:dyDescent="0.25">
      <c r="A303" s="30"/>
      <c r="B303" s="30"/>
      <c r="C303" s="22" t="str">
        <f t="shared" si="14"/>
        <v/>
      </c>
      <c r="D303" s="22" t="str">
        <f t="shared" si="21"/>
        <v/>
      </c>
      <c r="E303" s="23"/>
      <c r="F303" s="23"/>
      <c r="G303" s="23"/>
      <c r="H303" s="24"/>
      <c r="I303" s="28"/>
      <c r="J303" s="26">
        <f t="shared" si="16"/>
        <v>0</v>
      </c>
      <c r="K303" s="1">
        <f t="shared" si="17"/>
        <v>0</v>
      </c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1">
        <f t="shared" si="18"/>
        <v>0</v>
      </c>
      <c r="AE303" s="1">
        <f t="shared" si="19"/>
        <v>0</v>
      </c>
      <c r="AF303" s="1">
        <f t="shared" si="20"/>
        <v>0</v>
      </c>
      <c r="AG303" s="2"/>
      <c r="AH303" s="2"/>
      <c r="AI303" s="2"/>
      <c r="AJ303" s="2"/>
    </row>
    <row r="304" spans="1:36" ht="15.75" hidden="1" customHeight="1" x14ac:dyDescent="0.25">
      <c r="A304" s="30"/>
      <c r="B304" s="30"/>
      <c r="C304" s="22" t="str">
        <f t="shared" si="14"/>
        <v/>
      </c>
      <c r="D304" s="22" t="str">
        <f t="shared" si="21"/>
        <v/>
      </c>
      <c r="E304" s="23"/>
      <c r="F304" s="23"/>
      <c r="G304" s="23"/>
      <c r="H304" s="24"/>
      <c r="I304" s="28"/>
      <c r="J304" s="26">
        <f t="shared" si="16"/>
        <v>0</v>
      </c>
      <c r="K304" s="1">
        <f t="shared" si="17"/>
        <v>0</v>
      </c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1">
        <f t="shared" si="18"/>
        <v>0</v>
      </c>
      <c r="AE304" s="1">
        <f t="shared" si="19"/>
        <v>0</v>
      </c>
      <c r="AF304" s="1">
        <f t="shared" si="20"/>
        <v>0</v>
      </c>
      <c r="AG304" s="2"/>
      <c r="AH304" s="2"/>
      <c r="AI304" s="2"/>
      <c r="AJ304" s="2"/>
    </row>
    <row r="305" spans="1:36" ht="15.75" hidden="1" customHeight="1" x14ac:dyDescent="0.25">
      <c r="A305" s="30"/>
      <c r="B305" s="30"/>
      <c r="C305" s="22" t="str">
        <f t="shared" si="14"/>
        <v/>
      </c>
      <c r="D305" s="22" t="str">
        <f t="shared" si="21"/>
        <v/>
      </c>
      <c r="E305" s="23"/>
      <c r="F305" s="23"/>
      <c r="G305" s="23"/>
      <c r="H305" s="24"/>
      <c r="I305" s="28"/>
      <c r="J305" s="26">
        <f t="shared" si="16"/>
        <v>0</v>
      </c>
      <c r="K305" s="1">
        <f t="shared" si="17"/>
        <v>0</v>
      </c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1">
        <f t="shared" si="18"/>
        <v>0</v>
      </c>
      <c r="AE305" s="1">
        <f t="shared" si="19"/>
        <v>0</v>
      </c>
      <c r="AF305" s="1">
        <f t="shared" si="20"/>
        <v>0</v>
      </c>
      <c r="AG305" s="2"/>
      <c r="AH305" s="2"/>
      <c r="AI305" s="2"/>
      <c r="AJ305" s="2"/>
    </row>
    <row r="306" spans="1:36" ht="15.75" hidden="1" customHeight="1" x14ac:dyDescent="0.25">
      <c r="A306" s="30"/>
      <c r="B306" s="30"/>
      <c r="C306" s="22" t="str">
        <f t="shared" si="14"/>
        <v/>
      </c>
      <c r="D306" s="22" t="str">
        <f t="shared" si="21"/>
        <v/>
      </c>
      <c r="E306" s="23"/>
      <c r="F306" s="23"/>
      <c r="G306" s="23"/>
      <c r="H306" s="24"/>
      <c r="I306" s="28"/>
      <c r="J306" s="26">
        <f t="shared" si="16"/>
        <v>0</v>
      </c>
      <c r="K306" s="1">
        <f t="shared" si="17"/>
        <v>0</v>
      </c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1">
        <f t="shared" si="18"/>
        <v>0</v>
      </c>
      <c r="AE306" s="1">
        <f t="shared" si="19"/>
        <v>0</v>
      </c>
      <c r="AF306" s="1">
        <f t="shared" si="20"/>
        <v>0</v>
      </c>
      <c r="AG306" s="2"/>
      <c r="AH306" s="2"/>
      <c r="AI306" s="2"/>
      <c r="AJ306" s="2"/>
    </row>
    <row r="307" spans="1:36" ht="15.75" hidden="1" customHeight="1" x14ac:dyDescent="0.25">
      <c r="A307" s="30"/>
      <c r="B307" s="30"/>
      <c r="C307" s="22" t="str">
        <f t="shared" si="14"/>
        <v/>
      </c>
      <c r="D307" s="22" t="str">
        <f t="shared" si="21"/>
        <v/>
      </c>
      <c r="E307" s="23"/>
      <c r="F307" s="23"/>
      <c r="G307" s="23"/>
      <c r="H307" s="24"/>
      <c r="I307" s="28"/>
      <c r="J307" s="26">
        <f t="shared" si="16"/>
        <v>0</v>
      </c>
      <c r="K307" s="1">
        <f t="shared" si="17"/>
        <v>0</v>
      </c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1">
        <f t="shared" si="18"/>
        <v>0</v>
      </c>
      <c r="AE307" s="1">
        <f t="shared" si="19"/>
        <v>0</v>
      </c>
      <c r="AF307" s="1">
        <f t="shared" si="20"/>
        <v>0</v>
      </c>
      <c r="AG307" s="2"/>
      <c r="AH307" s="2"/>
      <c r="AI307" s="2"/>
      <c r="AJ307" s="2"/>
    </row>
    <row r="308" spans="1:36" ht="15.75" hidden="1" customHeight="1" x14ac:dyDescent="0.25">
      <c r="A308" s="30"/>
      <c r="B308" s="30"/>
      <c r="C308" s="22" t="str">
        <f t="shared" si="14"/>
        <v/>
      </c>
      <c r="D308" s="22" t="str">
        <f t="shared" si="21"/>
        <v/>
      </c>
      <c r="E308" s="23"/>
      <c r="F308" s="23"/>
      <c r="G308" s="23"/>
      <c r="H308" s="24"/>
      <c r="I308" s="28"/>
      <c r="J308" s="26">
        <f t="shared" si="16"/>
        <v>0</v>
      </c>
      <c r="K308" s="1">
        <f t="shared" si="17"/>
        <v>0</v>
      </c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1">
        <f t="shared" si="18"/>
        <v>0</v>
      </c>
      <c r="AE308" s="1">
        <f t="shared" si="19"/>
        <v>0</v>
      </c>
      <c r="AF308" s="1">
        <f t="shared" si="20"/>
        <v>0</v>
      </c>
      <c r="AG308" s="2"/>
      <c r="AH308" s="2"/>
      <c r="AI308" s="2"/>
      <c r="AJ308" s="2"/>
    </row>
    <row r="309" spans="1:36" ht="15.75" hidden="1" customHeight="1" x14ac:dyDescent="0.25">
      <c r="A309" s="30"/>
      <c r="B309" s="30"/>
      <c r="C309" s="22" t="str">
        <f t="shared" si="14"/>
        <v/>
      </c>
      <c r="D309" s="22" t="str">
        <f t="shared" si="21"/>
        <v/>
      </c>
      <c r="E309" s="23"/>
      <c r="F309" s="23"/>
      <c r="G309" s="23"/>
      <c r="H309" s="24"/>
      <c r="I309" s="28"/>
      <c r="J309" s="26">
        <f t="shared" si="16"/>
        <v>0</v>
      </c>
      <c r="K309" s="1">
        <f t="shared" si="17"/>
        <v>0</v>
      </c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1">
        <f t="shared" si="18"/>
        <v>0</v>
      </c>
      <c r="AE309" s="1">
        <f t="shared" si="19"/>
        <v>0</v>
      </c>
      <c r="AF309" s="1">
        <f t="shared" si="20"/>
        <v>0</v>
      </c>
      <c r="AG309" s="2"/>
      <c r="AH309" s="2"/>
      <c r="AI309" s="2"/>
      <c r="AJ309" s="2"/>
    </row>
    <row r="310" spans="1:36" ht="15.75" hidden="1" customHeight="1" x14ac:dyDescent="0.25">
      <c r="A310" s="30"/>
      <c r="B310" s="30"/>
      <c r="C310" s="22" t="str">
        <f t="shared" si="14"/>
        <v/>
      </c>
      <c r="D310" s="22" t="str">
        <f t="shared" si="21"/>
        <v/>
      </c>
      <c r="E310" s="23"/>
      <c r="F310" s="23"/>
      <c r="G310" s="23"/>
      <c r="H310" s="24"/>
      <c r="I310" s="28"/>
      <c r="J310" s="26">
        <f t="shared" si="16"/>
        <v>0</v>
      </c>
      <c r="K310" s="1">
        <f t="shared" si="17"/>
        <v>0</v>
      </c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1">
        <f t="shared" si="18"/>
        <v>0</v>
      </c>
      <c r="AE310" s="1">
        <f t="shared" si="19"/>
        <v>0</v>
      </c>
      <c r="AF310" s="1">
        <f t="shared" si="20"/>
        <v>0</v>
      </c>
      <c r="AG310" s="2"/>
      <c r="AH310" s="2"/>
      <c r="AI310" s="2"/>
      <c r="AJ310" s="2"/>
    </row>
    <row r="311" spans="1:36" ht="15.75" hidden="1" customHeight="1" x14ac:dyDescent="0.25">
      <c r="A311" s="30"/>
      <c r="B311" s="30"/>
      <c r="C311" s="22" t="str">
        <f t="shared" si="14"/>
        <v/>
      </c>
      <c r="D311" s="22" t="str">
        <f t="shared" si="21"/>
        <v/>
      </c>
      <c r="E311" s="23"/>
      <c r="F311" s="23"/>
      <c r="G311" s="23"/>
      <c r="H311" s="24"/>
      <c r="I311" s="28"/>
      <c r="J311" s="26">
        <f t="shared" si="16"/>
        <v>0</v>
      </c>
      <c r="K311" s="1">
        <f t="shared" si="17"/>
        <v>0</v>
      </c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1">
        <f t="shared" si="18"/>
        <v>0</v>
      </c>
      <c r="AE311" s="1">
        <f t="shared" si="19"/>
        <v>0</v>
      </c>
      <c r="AF311" s="1">
        <f t="shared" si="20"/>
        <v>0</v>
      </c>
      <c r="AG311" s="2"/>
      <c r="AH311" s="2"/>
      <c r="AI311" s="2"/>
      <c r="AJ311" s="2"/>
    </row>
    <row r="312" spans="1:36" ht="15.75" hidden="1" customHeight="1" x14ac:dyDescent="0.25">
      <c r="A312" s="30"/>
      <c r="B312" s="30"/>
      <c r="C312" s="22" t="str">
        <f t="shared" si="14"/>
        <v/>
      </c>
      <c r="D312" s="22" t="str">
        <f t="shared" si="21"/>
        <v/>
      </c>
      <c r="E312" s="23"/>
      <c r="F312" s="23"/>
      <c r="G312" s="23"/>
      <c r="H312" s="24"/>
      <c r="I312" s="28"/>
      <c r="J312" s="26">
        <f t="shared" si="16"/>
        <v>0</v>
      </c>
      <c r="K312" s="1">
        <f t="shared" si="17"/>
        <v>0</v>
      </c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1">
        <f t="shared" si="18"/>
        <v>0</v>
      </c>
      <c r="AE312" s="1">
        <f t="shared" si="19"/>
        <v>0</v>
      </c>
      <c r="AF312" s="1">
        <f t="shared" si="20"/>
        <v>0</v>
      </c>
      <c r="AG312" s="2"/>
      <c r="AH312" s="2"/>
      <c r="AI312" s="2"/>
      <c r="AJ312" s="2"/>
    </row>
    <row r="313" spans="1:36" ht="15.75" hidden="1" customHeight="1" x14ac:dyDescent="0.25">
      <c r="A313" s="30"/>
      <c r="B313" s="30"/>
      <c r="C313" s="22" t="str">
        <f t="shared" si="14"/>
        <v/>
      </c>
      <c r="D313" s="22" t="str">
        <f t="shared" si="21"/>
        <v/>
      </c>
      <c r="E313" s="23"/>
      <c r="F313" s="23"/>
      <c r="G313" s="23"/>
      <c r="H313" s="24"/>
      <c r="I313" s="28"/>
      <c r="J313" s="26">
        <f t="shared" si="16"/>
        <v>0</v>
      </c>
      <c r="K313" s="1">
        <f t="shared" si="17"/>
        <v>0</v>
      </c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1">
        <f t="shared" si="18"/>
        <v>0</v>
      </c>
      <c r="AE313" s="1">
        <f t="shared" si="19"/>
        <v>0</v>
      </c>
      <c r="AF313" s="1">
        <f t="shared" si="20"/>
        <v>0</v>
      </c>
      <c r="AG313" s="2"/>
      <c r="AH313" s="2"/>
      <c r="AI313" s="2"/>
      <c r="AJ313" s="2"/>
    </row>
    <row r="314" spans="1:36" ht="15.75" hidden="1" customHeight="1" x14ac:dyDescent="0.25">
      <c r="A314" s="30"/>
      <c r="B314" s="30"/>
      <c r="C314" s="22" t="str">
        <f t="shared" si="14"/>
        <v/>
      </c>
      <c r="D314" s="22" t="str">
        <f t="shared" si="21"/>
        <v/>
      </c>
      <c r="E314" s="23"/>
      <c r="F314" s="23"/>
      <c r="G314" s="23"/>
      <c r="H314" s="24"/>
      <c r="I314" s="28"/>
      <c r="J314" s="26">
        <f t="shared" si="16"/>
        <v>0</v>
      </c>
      <c r="K314" s="1">
        <f t="shared" si="17"/>
        <v>0</v>
      </c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1">
        <f t="shared" si="18"/>
        <v>0</v>
      </c>
      <c r="AE314" s="1">
        <f t="shared" si="19"/>
        <v>0</v>
      </c>
      <c r="AF314" s="1">
        <f t="shared" si="20"/>
        <v>0</v>
      </c>
      <c r="AG314" s="2"/>
      <c r="AH314" s="2"/>
      <c r="AI314" s="2"/>
      <c r="AJ314" s="2"/>
    </row>
    <row r="315" spans="1:36" ht="15.75" hidden="1" customHeight="1" x14ac:dyDescent="0.25">
      <c r="A315" s="30"/>
      <c r="B315" s="30"/>
      <c r="C315" s="22" t="str">
        <f t="shared" si="14"/>
        <v/>
      </c>
      <c r="D315" s="22" t="str">
        <f t="shared" si="21"/>
        <v/>
      </c>
      <c r="E315" s="23"/>
      <c r="F315" s="23"/>
      <c r="G315" s="23"/>
      <c r="H315" s="24"/>
      <c r="I315" s="28"/>
      <c r="J315" s="26">
        <f t="shared" si="16"/>
        <v>0</v>
      </c>
      <c r="K315" s="1">
        <f t="shared" si="17"/>
        <v>0</v>
      </c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1">
        <f t="shared" si="18"/>
        <v>0</v>
      </c>
      <c r="AE315" s="1">
        <f t="shared" si="19"/>
        <v>0</v>
      </c>
      <c r="AF315" s="1">
        <f t="shared" si="20"/>
        <v>0</v>
      </c>
      <c r="AG315" s="2"/>
      <c r="AH315" s="2"/>
      <c r="AI315" s="2"/>
      <c r="AJ315" s="2"/>
    </row>
    <row r="316" spans="1:36" ht="15.75" hidden="1" customHeight="1" x14ac:dyDescent="0.25">
      <c r="A316" s="30"/>
      <c r="B316" s="30"/>
      <c r="C316" s="22" t="str">
        <f t="shared" si="14"/>
        <v/>
      </c>
      <c r="D316" s="22" t="str">
        <f t="shared" si="21"/>
        <v/>
      </c>
      <c r="E316" s="23"/>
      <c r="F316" s="23"/>
      <c r="G316" s="23"/>
      <c r="H316" s="24"/>
      <c r="I316" s="28"/>
      <c r="J316" s="26">
        <f t="shared" si="16"/>
        <v>0</v>
      </c>
      <c r="K316" s="1">
        <f t="shared" si="17"/>
        <v>0</v>
      </c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1">
        <f t="shared" si="18"/>
        <v>0</v>
      </c>
      <c r="AE316" s="1">
        <f t="shared" si="19"/>
        <v>0</v>
      </c>
      <c r="AF316" s="1">
        <f t="shared" si="20"/>
        <v>0</v>
      </c>
      <c r="AG316" s="2"/>
      <c r="AH316" s="2"/>
      <c r="AI316" s="2"/>
      <c r="AJ316" s="2"/>
    </row>
    <row r="317" spans="1:36" ht="15.75" hidden="1" customHeight="1" x14ac:dyDescent="0.25">
      <c r="A317" s="30"/>
      <c r="B317" s="30"/>
      <c r="C317" s="22" t="str">
        <f t="shared" si="14"/>
        <v/>
      </c>
      <c r="D317" s="22" t="str">
        <f t="shared" si="21"/>
        <v/>
      </c>
      <c r="E317" s="23"/>
      <c r="F317" s="23"/>
      <c r="G317" s="23"/>
      <c r="H317" s="24"/>
      <c r="I317" s="28"/>
      <c r="J317" s="26">
        <f t="shared" si="16"/>
        <v>0</v>
      </c>
      <c r="K317" s="1">
        <f t="shared" si="17"/>
        <v>0</v>
      </c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1">
        <f t="shared" si="18"/>
        <v>0</v>
      </c>
      <c r="AE317" s="1">
        <f t="shared" si="19"/>
        <v>0</v>
      </c>
      <c r="AF317" s="1">
        <f t="shared" si="20"/>
        <v>0</v>
      </c>
      <c r="AG317" s="2"/>
      <c r="AH317" s="2"/>
      <c r="AI317" s="2"/>
      <c r="AJ317" s="2"/>
    </row>
    <row r="318" spans="1:36" ht="15.75" hidden="1" customHeight="1" x14ac:dyDescent="0.25">
      <c r="A318" s="30"/>
      <c r="B318" s="30"/>
      <c r="C318" s="22" t="str">
        <f t="shared" si="14"/>
        <v/>
      </c>
      <c r="D318" s="22" t="str">
        <f t="shared" si="21"/>
        <v/>
      </c>
      <c r="E318" s="23"/>
      <c r="F318" s="23"/>
      <c r="G318" s="23"/>
      <c r="H318" s="24"/>
      <c r="I318" s="28"/>
      <c r="J318" s="26">
        <f t="shared" si="16"/>
        <v>0</v>
      </c>
      <c r="K318" s="1">
        <f t="shared" si="17"/>
        <v>0</v>
      </c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1">
        <f t="shared" si="18"/>
        <v>0</v>
      </c>
      <c r="AE318" s="1">
        <f t="shared" si="19"/>
        <v>0</v>
      </c>
      <c r="AF318" s="1">
        <f t="shared" si="20"/>
        <v>0</v>
      </c>
      <c r="AG318" s="2"/>
      <c r="AH318" s="2"/>
      <c r="AI318" s="2"/>
      <c r="AJ318" s="2"/>
    </row>
    <row r="319" spans="1:36" ht="15.75" hidden="1" customHeight="1" x14ac:dyDescent="0.25">
      <c r="A319" s="30"/>
      <c r="B319" s="30"/>
      <c r="C319" s="22" t="str">
        <f t="shared" si="14"/>
        <v/>
      </c>
      <c r="D319" s="22" t="str">
        <f t="shared" si="21"/>
        <v/>
      </c>
      <c r="E319" s="23"/>
      <c r="F319" s="23"/>
      <c r="G319" s="23"/>
      <c r="H319" s="24"/>
      <c r="I319" s="28"/>
      <c r="J319" s="26">
        <f t="shared" si="16"/>
        <v>0</v>
      </c>
      <c r="K319" s="1">
        <f t="shared" si="17"/>
        <v>0</v>
      </c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1">
        <f t="shared" si="18"/>
        <v>0</v>
      </c>
      <c r="AE319" s="1">
        <f t="shared" si="19"/>
        <v>0</v>
      </c>
      <c r="AF319" s="1">
        <f t="shared" si="20"/>
        <v>0</v>
      </c>
      <c r="AG319" s="2"/>
      <c r="AH319" s="2"/>
      <c r="AI319" s="2"/>
      <c r="AJ319" s="2"/>
    </row>
    <row r="320" spans="1:36" ht="15.75" hidden="1" customHeight="1" x14ac:dyDescent="0.25">
      <c r="A320" s="30"/>
      <c r="B320" s="30"/>
      <c r="C320" s="22" t="str">
        <f t="shared" si="14"/>
        <v/>
      </c>
      <c r="D320" s="22" t="str">
        <f t="shared" si="21"/>
        <v/>
      </c>
      <c r="E320" s="23"/>
      <c r="F320" s="23"/>
      <c r="G320" s="23"/>
      <c r="H320" s="24"/>
      <c r="I320" s="28"/>
      <c r="J320" s="26">
        <f t="shared" si="16"/>
        <v>0</v>
      </c>
      <c r="K320" s="1">
        <f t="shared" si="17"/>
        <v>0</v>
      </c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1">
        <f t="shared" si="18"/>
        <v>0</v>
      </c>
      <c r="AE320" s="1">
        <f t="shared" si="19"/>
        <v>0</v>
      </c>
      <c r="AF320" s="1">
        <f t="shared" si="20"/>
        <v>0</v>
      </c>
      <c r="AG320" s="2"/>
      <c r="AH320" s="2"/>
      <c r="AI320" s="2"/>
      <c r="AJ320" s="2"/>
    </row>
    <row r="321" spans="1:36" ht="15.75" hidden="1" customHeight="1" x14ac:dyDescent="0.25">
      <c r="A321" s="30"/>
      <c r="B321" s="30"/>
      <c r="C321" s="22" t="str">
        <f t="shared" si="14"/>
        <v/>
      </c>
      <c r="D321" s="22" t="str">
        <f t="shared" si="21"/>
        <v/>
      </c>
      <c r="E321" s="23"/>
      <c r="F321" s="23"/>
      <c r="G321" s="23"/>
      <c r="H321" s="24"/>
      <c r="I321" s="28"/>
      <c r="J321" s="26">
        <f t="shared" si="16"/>
        <v>0</v>
      </c>
      <c r="K321" s="1">
        <f t="shared" si="17"/>
        <v>0</v>
      </c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1">
        <f t="shared" si="18"/>
        <v>0</v>
      </c>
      <c r="AE321" s="1">
        <f t="shared" si="19"/>
        <v>0</v>
      </c>
      <c r="AF321" s="1">
        <f t="shared" si="20"/>
        <v>0</v>
      </c>
      <c r="AG321" s="2"/>
      <c r="AH321" s="2"/>
      <c r="AI321" s="2"/>
      <c r="AJ321" s="2"/>
    </row>
    <row r="322" spans="1:36" ht="15.75" hidden="1" customHeight="1" x14ac:dyDescent="0.25">
      <c r="A322" s="30"/>
      <c r="B322" s="30"/>
      <c r="C322" s="22" t="str">
        <f t="shared" si="14"/>
        <v/>
      </c>
      <c r="D322" s="22" t="str">
        <f t="shared" si="21"/>
        <v/>
      </c>
      <c r="E322" s="23"/>
      <c r="F322" s="23"/>
      <c r="G322" s="23"/>
      <c r="H322" s="24"/>
      <c r="I322" s="28"/>
      <c r="J322" s="26">
        <f t="shared" si="16"/>
        <v>0</v>
      </c>
      <c r="K322" s="1">
        <f t="shared" si="17"/>
        <v>0</v>
      </c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1">
        <f t="shared" si="18"/>
        <v>0</v>
      </c>
      <c r="AE322" s="1">
        <f t="shared" si="19"/>
        <v>0</v>
      </c>
      <c r="AF322" s="1">
        <f t="shared" si="20"/>
        <v>0</v>
      </c>
      <c r="AG322" s="2"/>
      <c r="AH322" s="2"/>
      <c r="AI322" s="2"/>
      <c r="AJ322" s="2"/>
    </row>
    <row r="323" spans="1:36" ht="15.75" hidden="1" customHeight="1" x14ac:dyDescent="0.25">
      <c r="A323" s="30"/>
      <c r="B323" s="30"/>
      <c r="C323" s="22" t="str">
        <f t="shared" si="14"/>
        <v/>
      </c>
      <c r="D323" s="22" t="str">
        <f t="shared" si="21"/>
        <v/>
      </c>
      <c r="E323" s="23"/>
      <c r="F323" s="23"/>
      <c r="G323" s="23"/>
      <c r="H323" s="24"/>
      <c r="I323" s="28"/>
      <c r="J323" s="26">
        <f t="shared" si="16"/>
        <v>0</v>
      </c>
      <c r="K323" s="1">
        <f t="shared" si="17"/>
        <v>0</v>
      </c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1">
        <f t="shared" si="18"/>
        <v>0</v>
      </c>
      <c r="AE323" s="1">
        <f t="shared" si="19"/>
        <v>0</v>
      </c>
      <c r="AF323" s="1">
        <f t="shared" si="20"/>
        <v>0</v>
      </c>
      <c r="AG323" s="2"/>
      <c r="AH323" s="2"/>
      <c r="AI323" s="2"/>
      <c r="AJ323" s="2"/>
    </row>
    <row r="324" spans="1:36" ht="15.75" hidden="1" customHeight="1" x14ac:dyDescent="0.25">
      <c r="A324" s="30"/>
      <c r="B324" s="30"/>
      <c r="C324" s="22" t="str">
        <f t="shared" si="14"/>
        <v/>
      </c>
      <c r="D324" s="22" t="str">
        <f t="shared" si="21"/>
        <v/>
      </c>
      <c r="E324" s="23"/>
      <c r="F324" s="23"/>
      <c r="G324" s="23"/>
      <c r="H324" s="24"/>
      <c r="I324" s="28"/>
      <c r="J324" s="26">
        <f t="shared" si="16"/>
        <v>0</v>
      </c>
      <c r="K324" s="1">
        <f t="shared" si="17"/>
        <v>0</v>
      </c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1">
        <f t="shared" si="18"/>
        <v>0</v>
      </c>
      <c r="AE324" s="1">
        <f t="shared" si="19"/>
        <v>0</v>
      </c>
      <c r="AF324" s="1">
        <f t="shared" si="20"/>
        <v>0</v>
      </c>
      <c r="AG324" s="2"/>
      <c r="AH324" s="2"/>
      <c r="AI324" s="2"/>
      <c r="AJ324" s="2"/>
    </row>
    <row r="325" spans="1:36" ht="15.75" hidden="1" customHeight="1" x14ac:dyDescent="0.25">
      <c r="A325" s="30"/>
      <c r="B325" s="30"/>
      <c r="C325" s="22" t="str">
        <f t="shared" si="14"/>
        <v/>
      </c>
      <c r="D325" s="22" t="str">
        <f t="shared" si="21"/>
        <v/>
      </c>
      <c r="E325" s="23"/>
      <c r="F325" s="23"/>
      <c r="G325" s="23"/>
      <c r="H325" s="24"/>
      <c r="I325" s="28"/>
      <c r="J325" s="26">
        <f t="shared" si="16"/>
        <v>0</v>
      </c>
      <c r="K325" s="1">
        <f t="shared" si="17"/>
        <v>0</v>
      </c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1">
        <f t="shared" si="18"/>
        <v>0</v>
      </c>
      <c r="AE325" s="1">
        <f t="shared" si="19"/>
        <v>0</v>
      </c>
      <c r="AF325" s="1">
        <f t="shared" si="20"/>
        <v>0</v>
      </c>
      <c r="AG325" s="2"/>
      <c r="AH325" s="2"/>
      <c r="AI325" s="2"/>
      <c r="AJ325" s="2"/>
    </row>
    <row r="326" spans="1:36" ht="15.75" hidden="1" customHeight="1" x14ac:dyDescent="0.25">
      <c r="A326" s="30"/>
      <c r="B326" s="30"/>
      <c r="C326" s="22" t="str">
        <f t="shared" si="14"/>
        <v/>
      </c>
      <c r="D326" s="22" t="str">
        <f t="shared" si="21"/>
        <v/>
      </c>
      <c r="E326" s="23"/>
      <c r="F326" s="23"/>
      <c r="G326" s="23"/>
      <c r="H326" s="24"/>
      <c r="I326" s="28"/>
      <c r="J326" s="26">
        <f t="shared" si="16"/>
        <v>0</v>
      </c>
      <c r="K326" s="1">
        <f t="shared" si="17"/>
        <v>0</v>
      </c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1">
        <f t="shared" si="18"/>
        <v>0</v>
      </c>
      <c r="AE326" s="1">
        <f t="shared" si="19"/>
        <v>0</v>
      </c>
      <c r="AF326" s="1">
        <f t="shared" si="20"/>
        <v>0</v>
      </c>
      <c r="AG326" s="2"/>
      <c r="AH326" s="2"/>
      <c r="AI326" s="2"/>
      <c r="AJ326" s="2"/>
    </row>
    <row r="327" spans="1:36" ht="15.75" hidden="1" customHeight="1" x14ac:dyDescent="0.25">
      <c r="A327" s="30"/>
      <c r="B327" s="30"/>
      <c r="C327" s="22" t="str">
        <f t="shared" si="14"/>
        <v/>
      </c>
      <c r="D327" s="22" t="str">
        <f t="shared" si="21"/>
        <v/>
      </c>
      <c r="E327" s="23"/>
      <c r="F327" s="23"/>
      <c r="G327" s="23"/>
      <c r="H327" s="24"/>
      <c r="I327" s="28"/>
      <c r="J327" s="26">
        <f t="shared" si="16"/>
        <v>0</v>
      </c>
      <c r="K327" s="1">
        <f t="shared" si="17"/>
        <v>0</v>
      </c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1">
        <f t="shared" si="18"/>
        <v>0</v>
      </c>
      <c r="AE327" s="1">
        <f t="shared" si="19"/>
        <v>0</v>
      </c>
      <c r="AF327" s="1">
        <f t="shared" si="20"/>
        <v>0</v>
      </c>
      <c r="AG327" s="2"/>
      <c r="AH327" s="2"/>
      <c r="AI327" s="2"/>
      <c r="AJ327" s="2"/>
    </row>
    <row r="328" spans="1:36" ht="15.75" hidden="1" customHeight="1" x14ac:dyDescent="0.25">
      <c r="A328" s="30"/>
      <c r="B328" s="30"/>
      <c r="C328" s="22" t="str">
        <f t="shared" si="14"/>
        <v/>
      </c>
      <c r="D328" s="22" t="str">
        <f t="shared" si="21"/>
        <v/>
      </c>
      <c r="E328" s="23"/>
      <c r="F328" s="23"/>
      <c r="G328" s="23"/>
      <c r="H328" s="24"/>
      <c r="I328" s="28"/>
      <c r="J328" s="26">
        <f t="shared" si="16"/>
        <v>0</v>
      </c>
      <c r="K328" s="1">
        <f t="shared" si="17"/>
        <v>0</v>
      </c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1">
        <f t="shared" si="18"/>
        <v>0</v>
      </c>
      <c r="AE328" s="1">
        <f t="shared" si="19"/>
        <v>0</v>
      </c>
      <c r="AF328" s="1">
        <f t="shared" si="20"/>
        <v>0</v>
      </c>
      <c r="AG328" s="2"/>
      <c r="AH328" s="2"/>
      <c r="AI328" s="2"/>
      <c r="AJ328" s="2"/>
    </row>
    <row r="329" spans="1:36" ht="15.75" hidden="1" customHeight="1" x14ac:dyDescent="0.25">
      <c r="A329" s="30"/>
      <c r="B329" s="30"/>
      <c r="C329" s="22" t="str">
        <f t="shared" si="14"/>
        <v/>
      </c>
      <c r="D329" s="22" t="str">
        <f t="shared" si="21"/>
        <v/>
      </c>
      <c r="E329" s="23"/>
      <c r="F329" s="23"/>
      <c r="G329" s="23"/>
      <c r="H329" s="24"/>
      <c r="I329" s="28"/>
      <c r="J329" s="26">
        <f t="shared" si="16"/>
        <v>0</v>
      </c>
      <c r="K329" s="1">
        <f t="shared" si="17"/>
        <v>0</v>
      </c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1">
        <f t="shared" si="18"/>
        <v>0</v>
      </c>
      <c r="AE329" s="1">
        <f t="shared" si="19"/>
        <v>0</v>
      </c>
      <c r="AF329" s="1">
        <f t="shared" si="20"/>
        <v>0</v>
      </c>
      <c r="AG329" s="2"/>
      <c r="AH329" s="2"/>
      <c r="AI329" s="2"/>
      <c r="AJ329" s="2"/>
    </row>
    <row r="330" spans="1:36" ht="15.75" hidden="1" customHeight="1" x14ac:dyDescent="0.25">
      <c r="A330" s="30"/>
      <c r="B330" s="30"/>
      <c r="C330" s="22" t="str">
        <f t="shared" si="14"/>
        <v/>
      </c>
      <c r="D330" s="22" t="str">
        <f t="shared" si="21"/>
        <v/>
      </c>
      <c r="E330" s="23"/>
      <c r="F330" s="23"/>
      <c r="G330" s="23"/>
      <c r="H330" s="24"/>
      <c r="I330" s="28"/>
      <c r="J330" s="26">
        <f t="shared" si="16"/>
        <v>0</v>
      </c>
      <c r="K330" s="1">
        <f t="shared" si="17"/>
        <v>0</v>
      </c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1">
        <f t="shared" si="18"/>
        <v>0</v>
      </c>
      <c r="AE330" s="1">
        <f t="shared" si="19"/>
        <v>0</v>
      </c>
      <c r="AF330" s="1">
        <f t="shared" si="20"/>
        <v>0</v>
      </c>
      <c r="AG330" s="2"/>
      <c r="AH330" s="2"/>
      <c r="AI330" s="2"/>
      <c r="AJ330" s="2"/>
    </row>
    <row r="331" spans="1:36" ht="15.75" hidden="1" customHeight="1" x14ac:dyDescent="0.25">
      <c r="A331" s="30"/>
      <c r="B331" s="30"/>
      <c r="C331" s="22" t="str">
        <f t="shared" si="14"/>
        <v/>
      </c>
      <c r="D331" s="22" t="str">
        <f t="shared" si="21"/>
        <v/>
      </c>
      <c r="E331" s="23"/>
      <c r="F331" s="23"/>
      <c r="G331" s="23"/>
      <c r="H331" s="24"/>
      <c r="I331" s="28"/>
      <c r="J331" s="26">
        <f t="shared" si="16"/>
        <v>0</v>
      </c>
      <c r="K331" s="1">
        <f t="shared" si="17"/>
        <v>0</v>
      </c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1">
        <f t="shared" si="18"/>
        <v>0</v>
      </c>
      <c r="AE331" s="1">
        <f t="shared" si="19"/>
        <v>0</v>
      </c>
      <c r="AF331" s="1">
        <f t="shared" si="20"/>
        <v>0</v>
      </c>
      <c r="AG331" s="2"/>
      <c r="AH331" s="2"/>
      <c r="AI331" s="2"/>
      <c r="AJ331" s="2"/>
    </row>
    <row r="332" spans="1:36" ht="15.75" hidden="1" customHeight="1" x14ac:dyDescent="0.25">
      <c r="A332" s="30"/>
      <c r="B332" s="30"/>
      <c r="C332" s="22" t="str">
        <f t="shared" si="14"/>
        <v/>
      </c>
      <c r="D332" s="22" t="str">
        <f t="shared" si="21"/>
        <v/>
      </c>
      <c r="E332" s="23"/>
      <c r="F332" s="23"/>
      <c r="G332" s="23"/>
      <c r="H332" s="24"/>
      <c r="I332" s="28"/>
      <c r="J332" s="26">
        <f t="shared" si="16"/>
        <v>0</v>
      </c>
      <c r="K332" s="1">
        <f t="shared" si="17"/>
        <v>0</v>
      </c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1">
        <f t="shared" si="18"/>
        <v>0</v>
      </c>
      <c r="AE332" s="1">
        <f t="shared" si="19"/>
        <v>0</v>
      </c>
      <c r="AF332" s="1">
        <f t="shared" si="20"/>
        <v>0</v>
      </c>
      <c r="AG332" s="2"/>
      <c r="AH332" s="2"/>
      <c r="AI332" s="2"/>
      <c r="AJ332" s="2"/>
    </row>
    <row r="333" spans="1:36" ht="15.75" hidden="1" customHeight="1" x14ac:dyDescent="0.25">
      <c r="A333" s="30"/>
      <c r="B333" s="30"/>
      <c r="C333" s="22" t="str">
        <f t="shared" si="14"/>
        <v/>
      </c>
      <c r="D333" s="22" t="str">
        <f t="shared" si="21"/>
        <v/>
      </c>
      <c r="E333" s="23"/>
      <c r="F333" s="23"/>
      <c r="G333" s="23"/>
      <c r="H333" s="24"/>
      <c r="I333" s="28"/>
      <c r="J333" s="26">
        <f t="shared" si="16"/>
        <v>0</v>
      </c>
      <c r="K333" s="1">
        <f t="shared" si="17"/>
        <v>0</v>
      </c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1">
        <f t="shared" si="18"/>
        <v>0</v>
      </c>
      <c r="AE333" s="1">
        <f t="shared" si="19"/>
        <v>0</v>
      </c>
      <c r="AF333" s="1">
        <f t="shared" si="20"/>
        <v>0</v>
      </c>
      <c r="AG333" s="2"/>
      <c r="AH333" s="2"/>
      <c r="AI333" s="2"/>
      <c r="AJ333" s="2"/>
    </row>
    <row r="334" spans="1:36" ht="15.75" hidden="1" customHeight="1" x14ac:dyDescent="0.25">
      <c r="A334" s="30"/>
      <c r="B334" s="30"/>
      <c r="C334" s="22" t="str">
        <f t="shared" si="14"/>
        <v/>
      </c>
      <c r="D334" s="22" t="str">
        <f t="shared" si="21"/>
        <v/>
      </c>
      <c r="E334" s="23"/>
      <c r="F334" s="23"/>
      <c r="G334" s="23"/>
      <c r="H334" s="24"/>
      <c r="I334" s="28"/>
      <c r="J334" s="26">
        <f t="shared" si="16"/>
        <v>0</v>
      </c>
      <c r="K334" s="1">
        <f t="shared" si="17"/>
        <v>0</v>
      </c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1">
        <f t="shared" si="18"/>
        <v>0</v>
      </c>
      <c r="AE334" s="1">
        <f t="shared" si="19"/>
        <v>0</v>
      </c>
      <c r="AF334" s="1">
        <f t="shared" si="20"/>
        <v>0</v>
      </c>
      <c r="AG334" s="2"/>
      <c r="AH334" s="2"/>
      <c r="AI334" s="2"/>
      <c r="AJ334" s="2"/>
    </row>
    <row r="335" spans="1:36" ht="15.75" hidden="1" customHeight="1" x14ac:dyDescent="0.25">
      <c r="A335" s="30"/>
      <c r="B335" s="30"/>
      <c r="C335" s="22" t="str">
        <f t="shared" si="14"/>
        <v/>
      </c>
      <c r="D335" s="22" t="str">
        <f t="shared" si="21"/>
        <v/>
      </c>
      <c r="E335" s="23"/>
      <c r="F335" s="23"/>
      <c r="G335" s="23"/>
      <c r="H335" s="24"/>
      <c r="I335" s="28"/>
      <c r="J335" s="26">
        <f t="shared" si="16"/>
        <v>0</v>
      </c>
      <c r="K335" s="1">
        <f t="shared" si="17"/>
        <v>0</v>
      </c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1">
        <f t="shared" si="18"/>
        <v>0</v>
      </c>
      <c r="AE335" s="1">
        <f t="shared" si="19"/>
        <v>0</v>
      </c>
      <c r="AF335" s="1">
        <f t="shared" si="20"/>
        <v>0</v>
      </c>
      <c r="AG335" s="2"/>
      <c r="AH335" s="2"/>
      <c r="AI335" s="2"/>
      <c r="AJ335" s="2"/>
    </row>
    <row r="336" spans="1:36" ht="15.75" hidden="1" customHeight="1" x14ac:dyDescent="0.25">
      <c r="A336" s="30"/>
      <c r="B336" s="30"/>
      <c r="C336" s="22" t="str">
        <f t="shared" si="14"/>
        <v/>
      </c>
      <c r="D336" s="22" t="str">
        <f t="shared" si="21"/>
        <v/>
      </c>
      <c r="E336" s="23"/>
      <c r="F336" s="23"/>
      <c r="G336" s="23"/>
      <c r="H336" s="24"/>
      <c r="I336" s="28"/>
      <c r="J336" s="26">
        <f t="shared" si="16"/>
        <v>0</v>
      </c>
      <c r="K336" s="1">
        <f t="shared" si="17"/>
        <v>0</v>
      </c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1">
        <f t="shared" si="18"/>
        <v>0</v>
      </c>
      <c r="AE336" s="1">
        <f t="shared" si="19"/>
        <v>0</v>
      </c>
      <c r="AF336" s="1">
        <f t="shared" si="20"/>
        <v>0</v>
      </c>
      <c r="AG336" s="2"/>
      <c r="AH336" s="2"/>
      <c r="AI336" s="2"/>
      <c r="AJ336" s="2"/>
    </row>
    <row r="337" spans="1:36" ht="15.75" hidden="1" customHeight="1" x14ac:dyDescent="0.25">
      <c r="A337" s="30"/>
      <c r="B337" s="30"/>
      <c r="C337" s="22" t="str">
        <f t="shared" si="14"/>
        <v/>
      </c>
      <c r="D337" s="22" t="str">
        <f t="shared" si="21"/>
        <v/>
      </c>
      <c r="E337" s="23"/>
      <c r="F337" s="23"/>
      <c r="G337" s="23"/>
      <c r="H337" s="24"/>
      <c r="I337" s="28"/>
      <c r="J337" s="26">
        <f t="shared" si="16"/>
        <v>0</v>
      </c>
      <c r="K337" s="1">
        <f t="shared" si="17"/>
        <v>0</v>
      </c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1">
        <f t="shared" si="18"/>
        <v>0</v>
      </c>
      <c r="AE337" s="1">
        <f t="shared" si="19"/>
        <v>0</v>
      </c>
      <c r="AF337" s="1">
        <f t="shared" si="20"/>
        <v>0</v>
      </c>
      <c r="AG337" s="2"/>
      <c r="AH337" s="2"/>
      <c r="AI337" s="2"/>
      <c r="AJ337" s="2"/>
    </row>
    <row r="338" spans="1:36" ht="15.75" hidden="1" customHeight="1" x14ac:dyDescent="0.25">
      <c r="A338" s="30"/>
      <c r="B338" s="30"/>
      <c r="C338" s="22" t="str">
        <f t="shared" si="14"/>
        <v/>
      </c>
      <c r="D338" s="22" t="str">
        <f t="shared" si="21"/>
        <v/>
      </c>
      <c r="E338" s="23"/>
      <c r="F338" s="23"/>
      <c r="G338" s="23"/>
      <c r="H338" s="24"/>
      <c r="I338" s="28"/>
      <c r="J338" s="26">
        <f t="shared" si="16"/>
        <v>0</v>
      </c>
      <c r="K338" s="1">
        <f t="shared" si="17"/>
        <v>0</v>
      </c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1">
        <f t="shared" si="18"/>
        <v>0</v>
      </c>
      <c r="AE338" s="1">
        <f t="shared" si="19"/>
        <v>0</v>
      </c>
      <c r="AF338" s="1">
        <f t="shared" si="20"/>
        <v>0</v>
      </c>
      <c r="AG338" s="2"/>
      <c r="AH338" s="2"/>
      <c r="AI338" s="2"/>
      <c r="AJ338" s="2"/>
    </row>
    <row r="339" spans="1:36" ht="15.75" hidden="1" customHeight="1" x14ac:dyDescent="0.25">
      <c r="A339" s="30"/>
      <c r="B339" s="30"/>
      <c r="C339" s="22" t="str">
        <f t="shared" si="14"/>
        <v/>
      </c>
      <c r="D339" s="22" t="str">
        <f t="shared" si="21"/>
        <v/>
      </c>
      <c r="E339" s="23"/>
      <c r="F339" s="23"/>
      <c r="G339" s="23"/>
      <c r="H339" s="24"/>
      <c r="I339" s="28"/>
      <c r="J339" s="26">
        <f t="shared" si="16"/>
        <v>0</v>
      </c>
      <c r="K339" s="1">
        <f t="shared" si="17"/>
        <v>0</v>
      </c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1">
        <f t="shared" si="18"/>
        <v>0</v>
      </c>
      <c r="AE339" s="1">
        <f t="shared" si="19"/>
        <v>0</v>
      </c>
      <c r="AF339" s="1">
        <f t="shared" si="20"/>
        <v>0</v>
      </c>
      <c r="AG339" s="2"/>
      <c r="AH339" s="2"/>
      <c r="AI339" s="2"/>
      <c r="AJ339" s="2"/>
    </row>
    <row r="340" spans="1:36" ht="15.75" hidden="1" customHeight="1" x14ac:dyDescent="0.25">
      <c r="A340" s="30"/>
      <c r="B340" s="30"/>
      <c r="C340" s="22" t="str">
        <f t="shared" si="14"/>
        <v/>
      </c>
      <c r="D340" s="22" t="str">
        <f t="shared" si="21"/>
        <v/>
      </c>
      <c r="E340" s="23"/>
      <c r="F340" s="23"/>
      <c r="G340" s="23"/>
      <c r="H340" s="24"/>
      <c r="I340" s="28"/>
      <c r="J340" s="26">
        <f t="shared" si="16"/>
        <v>0</v>
      </c>
      <c r="K340" s="1">
        <f t="shared" si="17"/>
        <v>0</v>
      </c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1">
        <f t="shared" si="18"/>
        <v>0</v>
      </c>
      <c r="AE340" s="1">
        <f t="shared" si="19"/>
        <v>0</v>
      </c>
      <c r="AF340" s="1">
        <f t="shared" si="20"/>
        <v>0</v>
      </c>
      <c r="AG340" s="2"/>
      <c r="AH340" s="2"/>
      <c r="AI340" s="2"/>
      <c r="AJ340" s="2"/>
    </row>
    <row r="341" spans="1:36" ht="15.75" hidden="1" customHeight="1" x14ac:dyDescent="0.25">
      <c r="A341" s="30"/>
      <c r="B341" s="30"/>
      <c r="C341" s="22" t="str">
        <f t="shared" si="14"/>
        <v/>
      </c>
      <c r="D341" s="22" t="str">
        <f t="shared" si="21"/>
        <v/>
      </c>
      <c r="E341" s="23"/>
      <c r="F341" s="23"/>
      <c r="G341" s="23"/>
      <c r="H341" s="24"/>
      <c r="I341" s="28"/>
      <c r="J341" s="26">
        <f t="shared" si="16"/>
        <v>0</v>
      </c>
      <c r="K341" s="1">
        <f t="shared" si="17"/>
        <v>0</v>
      </c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1">
        <f t="shared" si="18"/>
        <v>0</v>
      </c>
      <c r="AE341" s="1">
        <f t="shared" si="19"/>
        <v>0</v>
      </c>
      <c r="AF341" s="1">
        <f t="shared" si="20"/>
        <v>0</v>
      </c>
      <c r="AG341" s="2"/>
      <c r="AH341" s="2"/>
      <c r="AI341" s="2"/>
      <c r="AJ341" s="2"/>
    </row>
    <row r="342" spans="1:36" ht="15.75" hidden="1" customHeight="1" x14ac:dyDescent="0.25">
      <c r="A342" s="30"/>
      <c r="B342" s="30"/>
      <c r="C342" s="22" t="str">
        <f t="shared" si="14"/>
        <v/>
      </c>
      <c r="D342" s="22" t="str">
        <f t="shared" si="21"/>
        <v/>
      </c>
      <c r="E342" s="23"/>
      <c r="F342" s="23"/>
      <c r="G342" s="23"/>
      <c r="H342" s="24"/>
      <c r="I342" s="28"/>
      <c r="J342" s="26">
        <f t="shared" si="16"/>
        <v>0</v>
      </c>
      <c r="K342" s="1">
        <f t="shared" si="17"/>
        <v>0</v>
      </c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1">
        <f t="shared" si="18"/>
        <v>0</v>
      </c>
      <c r="AE342" s="1">
        <f t="shared" si="19"/>
        <v>0</v>
      </c>
      <c r="AF342" s="1">
        <f t="shared" si="20"/>
        <v>0</v>
      </c>
      <c r="AG342" s="2"/>
      <c r="AH342" s="2"/>
      <c r="AI342" s="2"/>
      <c r="AJ342" s="2"/>
    </row>
    <row r="343" spans="1:36" ht="15.75" hidden="1" customHeight="1" x14ac:dyDescent="0.25">
      <c r="A343" s="30"/>
      <c r="B343" s="30"/>
      <c r="C343" s="22" t="str">
        <f t="shared" si="14"/>
        <v/>
      </c>
      <c r="D343" s="22" t="str">
        <f t="shared" si="21"/>
        <v/>
      </c>
      <c r="E343" s="23"/>
      <c r="F343" s="23"/>
      <c r="G343" s="23"/>
      <c r="H343" s="24"/>
      <c r="I343" s="28"/>
      <c r="J343" s="26">
        <f t="shared" si="16"/>
        <v>0</v>
      </c>
      <c r="K343" s="1">
        <f t="shared" si="17"/>
        <v>0</v>
      </c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1">
        <f t="shared" si="18"/>
        <v>0</v>
      </c>
      <c r="AE343" s="1">
        <f t="shared" si="19"/>
        <v>0</v>
      </c>
      <c r="AF343" s="1">
        <f t="shared" si="20"/>
        <v>0</v>
      </c>
      <c r="AG343" s="2"/>
      <c r="AH343" s="2"/>
      <c r="AI343" s="2"/>
      <c r="AJ343" s="2"/>
    </row>
    <row r="344" spans="1:36" ht="15.75" hidden="1" customHeight="1" x14ac:dyDescent="0.25">
      <c r="A344" s="30"/>
      <c r="B344" s="30"/>
      <c r="C344" s="22" t="str">
        <f t="shared" si="14"/>
        <v/>
      </c>
      <c r="D344" s="22" t="str">
        <f t="shared" si="21"/>
        <v/>
      </c>
      <c r="E344" s="23"/>
      <c r="F344" s="23"/>
      <c r="G344" s="23"/>
      <c r="H344" s="24"/>
      <c r="I344" s="28"/>
      <c r="J344" s="26">
        <f t="shared" si="16"/>
        <v>0</v>
      </c>
      <c r="K344" s="1">
        <f t="shared" si="17"/>
        <v>0</v>
      </c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1">
        <f t="shared" si="18"/>
        <v>0</v>
      </c>
      <c r="AE344" s="1">
        <f t="shared" si="19"/>
        <v>0</v>
      </c>
      <c r="AF344" s="1">
        <f t="shared" si="20"/>
        <v>0</v>
      </c>
      <c r="AG344" s="2"/>
      <c r="AH344" s="2"/>
      <c r="AI344" s="2"/>
      <c r="AJ344" s="2"/>
    </row>
    <row r="345" spans="1:36" ht="15.75" hidden="1" customHeight="1" x14ac:dyDescent="0.25">
      <c r="A345" s="30"/>
      <c r="B345" s="30"/>
      <c r="C345" s="22" t="str">
        <f t="shared" si="14"/>
        <v/>
      </c>
      <c r="D345" s="22" t="str">
        <f t="shared" si="21"/>
        <v/>
      </c>
      <c r="E345" s="23"/>
      <c r="F345" s="23"/>
      <c r="G345" s="23"/>
      <c r="H345" s="24"/>
      <c r="I345" s="28"/>
      <c r="J345" s="26">
        <f t="shared" si="16"/>
        <v>0</v>
      </c>
      <c r="K345" s="1">
        <f t="shared" si="17"/>
        <v>0</v>
      </c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1">
        <f t="shared" si="18"/>
        <v>0</v>
      </c>
      <c r="AE345" s="1">
        <f t="shared" si="19"/>
        <v>0</v>
      </c>
      <c r="AF345" s="1">
        <f t="shared" si="20"/>
        <v>0</v>
      </c>
      <c r="AG345" s="2"/>
      <c r="AH345" s="2"/>
      <c r="AI345" s="2"/>
      <c r="AJ345" s="2"/>
    </row>
    <row r="346" spans="1:36" ht="15.75" hidden="1" customHeight="1" x14ac:dyDescent="0.25">
      <c r="A346" s="30"/>
      <c r="B346" s="30"/>
      <c r="C346" s="22" t="str">
        <f t="shared" si="14"/>
        <v/>
      </c>
      <c r="D346" s="22" t="str">
        <f t="shared" si="21"/>
        <v/>
      </c>
      <c r="E346" s="23"/>
      <c r="F346" s="23"/>
      <c r="G346" s="23"/>
      <c r="H346" s="24"/>
      <c r="I346" s="28"/>
      <c r="J346" s="26">
        <f t="shared" si="16"/>
        <v>0</v>
      </c>
      <c r="K346" s="1">
        <f t="shared" si="17"/>
        <v>0</v>
      </c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1">
        <f t="shared" si="18"/>
        <v>0</v>
      </c>
      <c r="AE346" s="1">
        <f t="shared" si="19"/>
        <v>0</v>
      </c>
      <c r="AF346" s="1">
        <f t="shared" si="20"/>
        <v>0</v>
      </c>
      <c r="AG346" s="2"/>
      <c r="AH346" s="2"/>
      <c r="AI346" s="2"/>
      <c r="AJ346" s="2"/>
    </row>
    <row r="347" spans="1:36" ht="15.75" hidden="1" customHeight="1" x14ac:dyDescent="0.25">
      <c r="A347" s="30"/>
      <c r="B347" s="30"/>
      <c r="C347" s="22" t="str">
        <f t="shared" si="14"/>
        <v/>
      </c>
      <c r="D347" s="22" t="str">
        <f t="shared" si="21"/>
        <v/>
      </c>
      <c r="E347" s="23"/>
      <c r="F347" s="23"/>
      <c r="G347" s="23"/>
      <c r="H347" s="24"/>
      <c r="I347" s="28"/>
      <c r="J347" s="26">
        <f t="shared" si="16"/>
        <v>0</v>
      </c>
      <c r="K347" s="1">
        <f t="shared" si="17"/>
        <v>0</v>
      </c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1">
        <f t="shared" si="18"/>
        <v>0</v>
      </c>
      <c r="AE347" s="1">
        <f t="shared" si="19"/>
        <v>0</v>
      </c>
      <c r="AF347" s="1">
        <f t="shared" si="20"/>
        <v>0</v>
      </c>
      <c r="AG347" s="2"/>
      <c r="AH347" s="2"/>
      <c r="AI347" s="2"/>
      <c r="AJ347" s="2"/>
    </row>
    <row r="348" spans="1:36" ht="15.75" hidden="1" customHeight="1" x14ac:dyDescent="0.25">
      <c r="A348" s="30"/>
      <c r="B348" s="30"/>
      <c r="C348" s="22" t="str">
        <f t="shared" si="14"/>
        <v/>
      </c>
      <c r="D348" s="22" t="str">
        <f t="shared" si="21"/>
        <v/>
      </c>
      <c r="E348" s="23"/>
      <c r="F348" s="23"/>
      <c r="G348" s="23"/>
      <c r="H348" s="24"/>
      <c r="I348" s="28"/>
      <c r="J348" s="26">
        <f t="shared" si="16"/>
        <v>0</v>
      </c>
      <c r="K348" s="1">
        <f t="shared" si="17"/>
        <v>0</v>
      </c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1">
        <f t="shared" si="18"/>
        <v>0</v>
      </c>
      <c r="AE348" s="1">
        <f t="shared" si="19"/>
        <v>0</v>
      </c>
      <c r="AF348" s="1">
        <f t="shared" si="20"/>
        <v>0</v>
      </c>
      <c r="AG348" s="2"/>
      <c r="AH348" s="2"/>
      <c r="AI348" s="2"/>
      <c r="AJ348" s="2"/>
    </row>
    <row r="349" spans="1:36" ht="15.75" hidden="1" customHeight="1" x14ac:dyDescent="0.25">
      <c r="A349" s="30"/>
      <c r="B349" s="30"/>
      <c r="C349" s="22" t="str">
        <f t="shared" si="14"/>
        <v/>
      </c>
      <c r="D349" s="22" t="str">
        <f t="shared" si="21"/>
        <v/>
      </c>
      <c r="E349" s="23"/>
      <c r="F349" s="23"/>
      <c r="G349" s="23"/>
      <c r="H349" s="24"/>
      <c r="I349" s="28"/>
      <c r="J349" s="26">
        <f t="shared" si="16"/>
        <v>0</v>
      </c>
      <c r="K349" s="1">
        <f t="shared" si="17"/>
        <v>0</v>
      </c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1">
        <f t="shared" si="18"/>
        <v>0</v>
      </c>
      <c r="AE349" s="1">
        <f t="shared" si="19"/>
        <v>0</v>
      </c>
      <c r="AF349" s="1">
        <f t="shared" si="20"/>
        <v>0</v>
      </c>
      <c r="AG349" s="2"/>
      <c r="AH349" s="2"/>
      <c r="AI349" s="2"/>
      <c r="AJ349" s="2"/>
    </row>
    <row r="350" spans="1:36" ht="15.75" hidden="1" customHeight="1" x14ac:dyDescent="0.25">
      <c r="A350" s="30"/>
      <c r="B350" s="30"/>
      <c r="C350" s="22" t="str">
        <f t="shared" si="14"/>
        <v/>
      </c>
      <c r="D350" s="22" t="str">
        <f t="shared" si="21"/>
        <v/>
      </c>
      <c r="E350" s="23"/>
      <c r="F350" s="23"/>
      <c r="G350" s="23"/>
      <c r="H350" s="24"/>
      <c r="I350" s="28"/>
      <c r="J350" s="26">
        <f t="shared" si="16"/>
        <v>0</v>
      </c>
      <c r="K350" s="1">
        <f t="shared" si="17"/>
        <v>0</v>
      </c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1">
        <f t="shared" si="18"/>
        <v>0</v>
      </c>
      <c r="AE350" s="1">
        <f t="shared" si="19"/>
        <v>0</v>
      </c>
      <c r="AF350" s="1">
        <f t="shared" si="20"/>
        <v>0</v>
      </c>
      <c r="AG350" s="2"/>
      <c r="AH350" s="2"/>
      <c r="AI350" s="2"/>
      <c r="AJ350" s="2"/>
    </row>
    <row r="351" spans="1:36" ht="15.75" hidden="1" customHeight="1" x14ac:dyDescent="0.25">
      <c r="A351" s="30"/>
      <c r="B351" s="30"/>
      <c r="C351" s="22" t="str">
        <f t="shared" si="14"/>
        <v/>
      </c>
      <c r="D351" s="22" t="str">
        <f t="shared" si="21"/>
        <v/>
      </c>
      <c r="E351" s="23"/>
      <c r="F351" s="23"/>
      <c r="G351" s="23"/>
      <c r="H351" s="24"/>
      <c r="I351" s="28"/>
      <c r="J351" s="26">
        <f t="shared" si="16"/>
        <v>0</v>
      </c>
      <c r="K351" s="1">
        <f t="shared" si="17"/>
        <v>0</v>
      </c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1">
        <f t="shared" si="18"/>
        <v>0</v>
      </c>
      <c r="AE351" s="1">
        <f t="shared" si="19"/>
        <v>0</v>
      </c>
      <c r="AF351" s="1">
        <f t="shared" si="20"/>
        <v>0</v>
      </c>
      <c r="AG351" s="2"/>
      <c r="AH351" s="2"/>
      <c r="AI351" s="2"/>
      <c r="AJ351" s="2"/>
    </row>
    <row r="352" spans="1:36" ht="15.75" hidden="1" customHeight="1" x14ac:dyDescent="0.25">
      <c r="A352" s="32"/>
      <c r="B352" s="32"/>
      <c r="C352" s="22" t="str">
        <f t="shared" si="14"/>
        <v/>
      </c>
      <c r="D352" s="22" t="str">
        <f t="shared" si="21"/>
        <v/>
      </c>
      <c r="E352" s="23"/>
      <c r="F352" s="23"/>
      <c r="G352" s="23"/>
      <c r="H352" s="24"/>
      <c r="I352" s="23"/>
      <c r="J352" s="26">
        <f t="shared" si="16"/>
        <v>0</v>
      </c>
      <c r="K352" s="1">
        <f t="shared" si="17"/>
        <v>0</v>
      </c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1">
        <f t="shared" si="18"/>
        <v>0</v>
      </c>
      <c r="AE352" s="1">
        <f t="shared" si="19"/>
        <v>0</v>
      </c>
      <c r="AF352" s="1">
        <f t="shared" si="20"/>
        <v>0</v>
      </c>
      <c r="AG352" s="2"/>
      <c r="AH352" s="2"/>
      <c r="AI352" s="2"/>
      <c r="AJ352" s="2"/>
    </row>
    <row r="353" spans="1:36" ht="15.75" hidden="1" customHeight="1" x14ac:dyDescent="0.25">
      <c r="A353" s="32"/>
      <c r="B353" s="32"/>
      <c r="C353" s="22" t="str">
        <f t="shared" si="14"/>
        <v/>
      </c>
      <c r="D353" s="22" t="str">
        <f t="shared" si="21"/>
        <v/>
      </c>
      <c r="E353" s="23"/>
      <c r="F353" s="23"/>
      <c r="G353" s="23"/>
      <c r="H353" s="24"/>
      <c r="I353" s="23"/>
      <c r="J353" s="26">
        <f t="shared" si="16"/>
        <v>0</v>
      </c>
      <c r="K353" s="1">
        <f t="shared" si="17"/>
        <v>0</v>
      </c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1">
        <f t="shared" si="18"/>
        <v>0</v>
      </c>
      <c r="AE353" s="1">
        <f t="shared" si="19"/>
        <v>0</v>
      </c>
      <c r="AF353" s="1">
        <f t="shared" si="20"/>
        <v>0</v>
      </c>
      <c r="AG353" s="2"/>
      <c r="AH353" s="2"/>
      <c r="AI353" s="2"/>
      <c r="AJ353" s="2"/>
    </row>
    <row r="354" spans="1:36" ht="15.75" hidden="1" customHeight="1" x14ac:dyDescent="0.25">
      <c r="A354" s="32"/>
      <c r="B354" s="32"/>
      <c r="C354" s="22" t="str">
        <f t="shared" si="14"/>
        <v/>
      </c>
      <c r="D354" s="22" t="str">
        <f t="shared" si="21"/>
        <v/>
      </c>
      <c r="E354" s="23"/>
      <c r="F354" s="23"/>
      <c r="G354" s="23"/>
      <c r="H354" s="24"/>
      <c r="I354" s="23"/>
      <c r="J354" s="26">
        <f t="shared" si="16"/>
        <v>0</v>
      </c>
      <c r="K354" s="1">
        <f t="shared" si="17"/>
        <v>0</v>
      </c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1">
        <f t="shared" si="18"/>
        <v>0</v>
      </c>
      <c r="AE354" s="1">
        <f t="shared" si="19"/>
        <v>0</v>
      </c>
      <c r="AF354" s="1">
        <f t="shared" si="20"/>
        <v>0</v>
      </c>
      <c r="AG354" s="2"/>
      <c r="AH354" s="2"/>
      <c r="AI354" s="2"/>
      <c r="AJ354" s="2"/>
    </row>
    <row r="355" spans="1:36" ht="15.75" hidden="1" customHeight="1" x14ac:dyDescent="0.25">
      <c r="A355" s="32"/>
      <c r="B355" s="32"/>
      <c r="C355" s="22" t="str">
        <f t="shared" si="14"/>
        <v/>
      </c>
      <c r="D355" s="22" t="str">
        <f t="shared" si="21"/>
        <v/>
      </c>
      <c r="E355" s="23"/>
      <c r="F355" s="23"/>
      <c r="G355" s="23"/>
      <c r="H355" s="24"/>
      <c r="I355" s="23"/>
      <c r="J355" s="26">
        <f t="shared" si="16"/>
        <v>0</v>
      </c>
      <c r="K355" s="1">
        <f t="shared" si="17"/>
        <v>0</v>
      </c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1">
        <f t="shared" si="18"/>
        <v>0</v>
      </c>
      <c r="AE355" s="1">
        <f t="shared" si="19"/>
        <v>0</v>
      </c>
      <c r="AF355" s="1">
        <f t="shared" si="20"/>
        <v>0</v>
      </c>
      <c r="AG355" s="2"/>
      <c r="AH355" s="2"/>
      <c r="AI355" s="2"/>
      <c r="AJ355" s="2"/>
    </row>
    <row r="356" spans="1:36" ht="15.75" hidden="1" customHeight="1" x14ac:dyDescent="0.25">
      <c r="A356" s="32"/>
      <c r="B356" s="32"/>
      <c r="C356" s="22" t="str">
        <f t="shared" si="14"/>
        <v/>
      </c>
      <c r="D356" s="22" t="str">
        <f t="shared" si="21"/>
        <v/>
      </c>
      <c r="E356" s="23"/>
      <c r="F356" s="23"/>
      <c r="G356" s="23"/>
      <c r="H356" s="24"/>
      <c r="I356" s="23"/>
      <c r="J356" s="26">
        <f t="shared" si="16"/>
        <v>0</v>
      </c>
      <c r="K356" s="1">
        <f t="shared" si="17"/>
        <v>0</v>
      </c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1">
        <f t="shared" si="18"/>
        <v>0</v>
      </c>
      <c r="AE356" s="1">
        <f t="shared" si="19"/>
        <v>0</v>
      </c>
      <c r="AF356" s="1">
        <f t="shared" si="20"/>
        <v>0</v>
      </c>
      <c r="AG356" s="2"/>
      <c r="AH356" s="2"/>
      <c r="AI356" s="2"/>
      <c r="AJ356" s="2"/>
    </row>
    <row r="357" spans="1:36" ht="15.75" hidden="1" customHeight="1" x14ac:dyDescent="0.25">
      <c r="A357" s="32"/>
      <c r="B357" s="32"/>
      <c r="C357" s="22" t="str">
        <f t="shared" si="14"/>
        <v/>
      </c>
      <c r="D357" s="22" t="str">
        <f t="shared" si="21"/>
        <v/>
      </c>
      <c r="E357" s="23"/>
      <c r="F357" s="23"/>
      <c r="G357" s="23"/>
      <c r="H357" s="24"/>
      <c r="I357" s="23"/>
      <c r="J357" s="26">
        <f t="shared" si="16"/>
        <v>0</v>
      </c>
      <c r="K357" s="1">
        <f t="shared" si="17"/>
        <v>0</v>
      </c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1">
        <f t="shared" si="18"/>
        <v>0</v>
      </c>
      <c r="AE357" s="1">
        <f t="shared" si="19"/>
        <v>0</v>
      </c>
      <c r="AF357" s="1">
        <f t="shared" si="20"/>
        <v>0</v>
      </c>
      <c r="AG357" s="2"/>
      <c r="AH357" s="2"/>
      <c r="AI357" s="2"/>
      <c r="AJ357" s="2"/>
    </row>
    <row r="358" spans="1:36" ht="15.75" hidden="1" customHeight="1" x14ac:dyDescent="0.25">
      <c r="A358" s="32"/>
      <c r="B358" s="32"/>
      <c r="C358" s="22" t="str">
        <f t="shared" si="14"/>
        <v/>
      </c>
      <c r="D358" s="22" t="str">
        <f t="shared" si="21"/>
        <v/>
      </c>
      <c r="E358" s="23"/>
      <c r="F358" s="23"/>
      <c r="G358" s="23"/>
      <c r="H358" s="24"/>
      <c r="I358" s="23"/>
      <c r="J358" s="26">
        <f t="shared" si="16"/>
        <v>0</v>
      </c>
      <c r="K358" s="1">
        <f t="shared" si="17"/>
        <v>0</v>
      </c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1">
        <f t="shared" si="18"/>
        <v>0</v>
      </c>
      <c r="AE358" s="1">
        <f t="shared" si="19"/>
        <v>0</v>
      </c>
      <c r="AF358" s="1">
        <f t="shared" si="20"/>
        <v>0</v>
      </c>
      <c r="AG358" s="2"/>
      <c r="AH358" s="2"/>
      <c r="AI358" s="2"/>
      <c r="AJ358" s="2"/>
    </row>
    <row r="359" spans="1:36" ht="15.75" hidden="1" customHeight="1" x14ac:dyDescent="0.25">
      <c r="A359" s="32"/>
      <c r="B359" s="32"/>
      <c r="C359" s="22" t="str">
        <f t="shared" si="14"/>
        <v/>
      </c>
      <c r="D359" s="22" t="str">
        <f t="shared" si="21"/>
        <v/>
      </c>
      <c r="E359" s="23"/>
      <c r="F359" s="23"/>
      <c r="G359" s="23"/>
      <c r="H359" s="24"/>
      <c r="I359" s="23"/>
      <c r="J359" s="26">
        <f t="shared" si="16"/>
        <v>0</v>
      </c>
      <c r="K359" s="1">
        <f t="shared" si="17"/>
        <v>0</v>
      </c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1">
        <f t="shared" si="18"/>
        <v>0</v>
      </c>
      <c r="AE359" s="1">
        <f t="shared" si="19"/>
        <v>0</v>
      </c>
      <c r="AF359" s="1">
        <f t="shared" si="20"/>
        <v>0</v>
      </c>
      <c r="AG359" s="2"/>
      <c r="AH359" s="2"/>
      <c r="AI359" s="2"/>
      <c r="AJ359" s="2"/>
    </row>
    <row r="360" spans="1:36" ht="15.75" hidden="1" customHeight="1" x14ac:dyDescent="0.25">
      <c r="A360" s="32"/>
      <c r="B360" s="32"/>
      <c r="C360" s="22" t="str">
        <f t="shared" si="14"/>
        <v/>
      </c>
      <c r="D360" s="22" t="str">
        <f t="shared" si="21"/>
        <v/>
      </c>
      <c r="E360" s="23"/>
      <c r="F360" s="23"/>
      <c r="G360" s="23"/>
      <c r="H360" s="24"/>
      <c r="I360" s="23"/>
      <c r="J360" s="26">
        <f t="shared" si="16"/>
        <v>0</v>
      </c>
      <c r="K360" s="1">
        <f t="shared" si="17"/>
        <v>0</v>
      </c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1">
        <f t="shared" si="18"/>
        <v>0</v>
      </c>
      <c r="AE360" s="1">
        <f t="shared" si="19"/>
        <v>0</v>
      </c>
      <c r="AF360" s="1">
        <f t="shared" si="20"/>
        <v>0</v>
      </c>
      <c r="AG360" s="2"/>
      <c r="AH360" s="2"/>
      <c r="AI360" s="2"/>
      <c r="AJ360" s="2"/>
    </row>
    <row r="361" spans="1:36" ht="15.75" hidden="1" customHeight="1" x14ac:dyDescent="0.25">
      <c r="A361" s="32"/>
      <c r="B361" s="32"/>
      <c r="C361" s="22" t="str">
        <f t="shared" si="14"/>
        <v/>
      </c>
      <c r="D361" s="22" t="str">
        <f t="shared" si="21"/>
        <v/>
      </c>
      <c r="E361" s="23"/>
      <c r="F361" s="23"/>
      <c r="G361" s="23"/>
      <c r="H361" s="24"/>
      <c r="I361" s="23"/>
      <c r="J361" s="26">
        <f t="shared" si="16"/>
        <v>0</v>
      </c>
      <c r="K361" s="1">
        <f t="shared" si="17"/>
        <v>0</v>
      </c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1">
        <f t="shared" si="18"/>
        <v>0</v>
      </c>
      <c r="AE361" s="1">
        <f t="shared" si="19"/>
        <v>0</v>
      </c>
      <c r="AF361" s="1">
        <f t="shared" si="20"/>
        <v>0</v>
      </c>
      <c r="AG361" s="2"/>
      <c r="AH361" s="2"/>
      <c r="AI361" s="2"/>
      <c r="AJ361" s="2"/>
    </row>
    <row r="362" spans="1:36" ht="15.75" hidden="1" customHeight="1" x14ac:dyDescent="0.25">
      <c r="A362" s="32"/>
      <c r="B362" s="32"/>
      <c r="C362" s="22" t="str">
        <f t="shared" si="14"/>
        <v/>
      </c>
      <c r="D362" s="22" t="str">
        <f t="shared" si="21"/>
        <v/>
      </c>
      <c r="E362" s="23"/>
      <c r="F362" s="23"/>
      <c r="G362" s="23"/>
      <c r="H362" s="24"/>
      <c r="I362" s="23"/>
      <c r="J362" s="26">
        <f t="shared" si="16"/>
        <v>0</v>
      </c>
      <c r="K362" s="1">
        <f t="shared" si="17"/>
        <v>0</v>
      </c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1">
        <f t="shared" si="18"/>
        <v>0</v>
      </c>
      <c r="AE362" s="1">
        <f t="shared" si="19"/>
        <v>0</v>
      </c>
      <c r="AF362" s="1">
        <f t="shared" si="20"/>
        <v>0</v>
      </c>
      <c r="AG362" s="2"/>
      <c r="AH362" s="2"/>
      <c r="AI362" s="2"/>
      <c r="AJ362" s="2"/>
    </row>
    <row r="363" spans="1:36" ht="15.75" hidden="1" customHeight="1" x14ac:dyDescent="0.25">
      <c r="A363" s="32"/>
      <c r="B363" s="32"/>
      <c r="C363" s="22" t="str">
        <f t="shared" si="14"/>
        <v/>
      </c>
      <c r="D363" s="22" t="str">
        <f t="shared" si="21"/>
        <v/>
      </c>
      <c r="E363" s="23"/>
      <c r="F363" s="23"/>
      <c r="G363" s="23"/>
      <c r="H363" s="24"/>
      <c r="I363" s="23"/>
      <c r="J363" s="26">
        <f t="shared" si="16"/>
        <v>0</v>
      </c>
      <c r="K363" s="1">
        <f t="shared" si="17"/>
        <v>0</v>
      </c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1">
        <f t="shared" si="18"/>
        <v>0</v>
      </c>
      <c r="AE363" s="1">
        <f t="shared" si="19"/>
        <v>0</v>
      </c>
      <c r="AF363" s="1">
        <f t="shared" si="20"/>
        <v>0</v>
      </c>
      <c r="AG363" s="2"/>
      <c r="AH363" s="2"/>
      <c r="AI363" s="2"/>
      <c r="AJ363" s="2"/>
    </row>
    <row r="364" spans="1:36" ht="15.75" hidden="1" customHeight="1" x14ac:dyDescent="0.25">
      <c r="A364" s="32"/>
      <c r="B364" s="32"/>
      <c r="C364" s="22" t="str">
        <f t="shared" si="14"/>
        <v/>
      </c>
      <c r="D364" s="22" t="str">
        <f t="shared" si="21"/>
        <v/>
      </c>
      <c r="E364" s="23"/>
      <c r="F364" s="23"/>
      <c r="G364" s="23"/>
      <c r="H364" s="24"/>
      <c r="I364" s="23"/>
      <c r="J364" s="26">
        <f t="shared" si="16"/>
        <v>0</v>
      </c>
      <c r="K364" s="1">
        <f t="shared" si="17"/>
        <v>0</v>
      </c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1">
        <f t="shared" si="18"/>
        <v>0</v>
      </c>
      <c r="AE364" s="1">
        <f t="shared" si="19"/>
        <v>0</v>
      </c>
      <c r="AF364" s="1">
        <f t="shared" si="20"/>
        <v>0</v>
      </c>
      <c r="AG364" s="2"/>
      <c r="AH364" s="2"/>
      <c r="AI364" s="2"/>
      <c r="AJ364" s="2"/>
    </row>
    <row r="365" spans="1:36" ht="15.75" hidden="1" customHeight="1" x14ac:dyDescent="0.25">
      <c r="A365" s="32"/>
      <c r="B365" s="32"/>
      <c r="C365" s="22" t="str">
        <f t="shared" si="14"/>
        <v/>
      </c>
      <c r="D365" s="22" t="str">
        <f t="shared" si="21"/>
        <v/>
      </c>
      <c r="E365" s="23"/>
      <c r="F365" s="23"/>
      <c r="G365" s="23"/>
      <c r="H365" s="24"/>
      <c r="I365" s="23"/>
      <c r="J365" s="26">
        <f t="shared" si="16"/>
        <v>0</v>
      </c>
      <c r="K365" s="1">
        <f t="shared" si="17"/>
        <v>0</v>
      </c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1">
        <f t="shared" si="18"/>
        <v>0</v>
      </c>
      <c r="AE365" s="1">
        <f t="shared" si="19"/>
        <v>0</v>
      </c>
      <c r="AF365" s="1">
        <f t="shared" si="20"/>
        <v>0</v>
      </c>
      <c r="AG365" s="2"/>
      <c r="AH365" s="2"/>
      <c r="AI365" s="2"/>
      <c r="AJ365" s="2"/>
    </row>
    <row r="366" spans="1:36" ht="15.75" hidden="1" customHeight="1" x14ac:dyDescent="0.25">
      <c r="A366" s="32"/>
      <c r="B366" s="32"/>
      <c r="C366" s="22" t="str">
        <f t="shared" si="14"/>
        <v/>
      </c>
      <c r="D366" s="22" t="str">
        <f t="shared" si="21"/>
        <v/>
      </c>
      <c r="E366" s="23"/>
      <c r="F366" s="23"/>
      <c r="G366" s="23"/>
      <c r="H366" s="24"/>
      <c r="I366" s="23"/>
      <c r="J366" s="26">
        <f t="shared" si="16"/>
        <v>0</v>
      </c>
      <c r="K366" s="1">
        <f t="shared" si="17"/>
        <v>0</v>
      </c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1">
        <f t="shared" si="18"/>
        <v>0</v>
      </c>
      <c r="AE366" s="1">
        <f t="shared" si="19"/>
        <v>0</v>
      </c>
      <c r="AF366" s="1">
        <f t="shared" si="20"/>
        <v>0</v>
      </c>
      <c r="AG366" s="2"/>
      <c r="AH366" s="2"/>
      <c r="AI366" s="2"/>
      <c r="AJ366" s="2"/>
    </row>
    <row r="367" spans="1:36" ht="15.75" hidden="1" customHeight="1" x14ac:dyDescent="0.25">
      <c r="A367" s="32"/>
      <c r="B367" s="32"/>
      <c r="C367" s="22" t="str">
        <f t="shared" si="14"/>
        <v/>
      </c>
      <c r="D367" s="22" t="str">
        <f t="shared" si="21"/>
        <v/>
      </c>
      <c r="E367" s="23"/>
      <c r="F367" s="23"/>
      <c r="G367" s="23"/>
      <c r="H367" s="24"/>
      <c r="I367" s="23"/>
      <c r="J367" s="26">
        <f t="shared" si="16"/>
        <v>0</v>
      </c>
      <c r="K367" s="1">
        <f t="shared" si="17"/>
        <v>0</v>
      </c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1">
        <f t="shared" si="18"/>
        <v>0</v>
      </c>
      <c r="AE367" s="1">
        <f t="shared" si="19"/>
        <v>0</v>
      </c>
      <c r="AF367" s="1">
        <f t="shared" si="20"/>
        <v>0</v>
      </c>
      <c r="AG367" s="2"/>
      <c r="AH367" s="2"/>
      <c r="AI367" s="2"/>
      <c r="AJ367" s="2"/>
    </row>
    <row r="368" spans="1:36" ht="15.75" hidden="1" customHeight="1" x14ac:dyDescent="0.25">
      <c r="A368" s="32"/>
      <c r="B368" s="32"/>
      <c r="C368" s="22" t="str">
        <f t="shared" si="14"/>
        <v/>
      </c>
      <c r="D368" s="22" t="str">
        <f t="shared" si="21"/>
        <v/>
      </c>
      <c r="E368" s="23"/>
      <c r="F368" s="23"/>
      <c r="G368" s="23"/>
      <c r="H368" s="24"/>
      <c r="I368" s="23"/>
      <c r="J368" s="26">
        <f t="shared" si="16"/>
        <v>0</v>
      </c>
      <c r="K368" s="1">
        <f t="shared" si="17"/>
        <v>0</v>
      </c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1">
        <f t="shared" si="18"/>
        <v>0</v>
      </c>
      <c r="AE368" s="1">
        <f t="shared" si="19"/>
        <v>0</v>
      </c>
      <c r="AF368" s="1">
        <f t="shared" si="20"/>
        <v>0</v>
      </c>
      <c r="AG368" s="2"/>
      <c r="AH368" s="2"/>
      <c r="AI368" s="2"/>
      <c r="AJ368" s="2"/>
    </row>
    <row r="369" spans="1:36" ht="15.75" hidden="1" customHeight="1" x14ac:dyDescent="0.25">
      <c r="A369" s="32"/>
      <c r="B369" s="32"/>
      <c r="C369" s="22" t="str">
        <f t="shared" si="14"/>
        <v/>
      </c>
      <c r="D369" s="22" t="str">
        <f t="shared" si="21"/>
        <v/>
      </c>
      <c r="E369" s="23"/>
      <c r="F369" s="23"/>
      <c r="G369" s="23"/>
      <c r="H369" s="24"/>
      <c r="I369" s="23"/>
      <c r="J369" s="26">
        <f t="shared" si="16"/>
        <v>0</v>
      </c>
      <c r="K369" s="1">
        <f t="shared" si="17"/>
        <v>0</v>
      </c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1">
        <f t="shared" si="18"/>
        <v>0</v>
      </c>
      <c r="AE369" s="1">
        <f t="shared" si="19"/>
        <v>0</v>
      </c>
      <c r="AF369" s="1">
        <f t="shared" si="20"/>
        <v>0</v>
      </c>
      <c r="AG369" s="2"/>
      <c r="AH369" s="2"/>
      <c r="AI369" s="2"/>
      <c r="AJ369" s="2"/>
    </row>
    <row r="370" spans="1:36" ht="15.75" hidden="1" customHeight="1" x14ac:dyDescent="0.25">
      <c r="A370" s="32"/>
      <c r="B370" s="32"/>
      <c r="C370" s="22" t="str">
        <f t="shared" si="14"/>
        <v/>
      </c>
      <c r="D370" s="22" t="str">
        <f t="shared" si="21"/>
        <v/>
      </c>
      <c r="E370" s="23"/>
      <c r="F370" s="23"/>
      <c r="G370" s="23"/>
      <c r="H370" s="24"/>
      <c r="I370" s="23"/>
      <c r="J370" s="26">
        <f t="shared" si="16"/>
        <v>0</v>
      </c>
      <c r="K370" s="1">
        <f t="shared" si="17"/>
        <v>0</v>
      </c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1">
        <f t="shared" si="18"/>
        <v>0</v>
      </c>
      <c r="AE370" s="1">
        <f t="shared" si="19"/>
        <v>0</v>
      </c>
      <c r="AF370" s="1">
        <f t="shared" si="20"/>
        <v>0</v>
      </c>
      <c r="AG370" s="2"/>
      <c r="AH370" s="2"/>
      <c r="AI370" s="2"/>
      <c r="AJ370" s="2"/>
    </row>
    <row r="371" spans="1:36" ht="15.75" hidden="1" customHeight="1" x14ac:dyDescent="0.25">
      <c r="A371" s="32"/>
      <c r="B371" s="32"/>
      <c r="C371" s="22" t="str">
        <f t="shared" si="14"/>
        <v/>
      </c>
      <c r="D371" s="22" t="str">
        <f t="shared" si="21"/>
        <v/>
      </c>
      <c r="E371" s="23"/>
      <c r="F371" s="23"/>
      <c r="G371" s="23"/>
      <c r="H371" s="24"/>
      <c r="I371" s="23"/>
      <c r="J371" s="26">
        <f t="shared" si="16"/>
        <v>0</v>
      </c>
      <c r="K371" s="1">
        <f t="shared" si="17"/>
        <v>0</v>
      </c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1">
        <f t="shared" si="18"/>
        <v>0</v>
      </c>
      <c r="AE371" s="1">
        <f t="shared" si="19"/>
        <v>0</v>
      </c>
      <c r="AF371" s="1">
        <f t="shared" si="20"/>
        <v>0</v>
      </c>
      <c r="AG371" s="2"/>
      <c r="AH371" s="2"/>
      <c r="AI371" s="2"/>
      <c r="AJ371" s="2"/>
    </row>
    <row r="372" spans="1:36" ht="15.75" hidden="1" customHeight="1" x14ac:dyDescent="0.25">
      <c r="A372" s="32"/>
      <c r="B372" s="32"/>
      <c r="C372" s="22" t="str">
        <f t="shared" si="14"/>
        <v/>
      </c>
      <c r="D372" s="22" t="str">
        <f t="shared" si="21"/>
        <v/>
      </c>
      <c r="E372" s="23"/>
      <c r="F372" s="23"/>
      <c r="G372" s="23"/>
      <c r="H372" s="24"/>
      <c r="I372" s="23"/>
      <c r="J372" s="26">
        <f t="shared" si="16"/>
        <v>0</v>
      </c>
      <c r="K372" s="1">
        <f t="shared" si="17"/>
        <v>0</v>
      </c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1">
        <f t="shared" si="18"/>
        <v>0</v>
      </c>
      <c r="AE372" s="1">
        <f t="shared" si="19"/>
        <v>0</v>
      </c>
      <c r="AF372" s="1">
        <f t="shared" si="20"/>
        <v>0</v>
      </c>
      <c r="AG372" s="2"/>
      <c r="AH372" s="2"/>
      <c r="AI372" s="2"/>
      <c r="AJ372" s="2"/>
    </row>
    <row r="373" spans="1:36" ht="15.75" hidden="1" customHeight="1" x14ac:dyDescent="0.25">
      <c r="A373" s="32"/>
      <c r="B373" s="32"/>
      <c r="C373" s="22" t="str">
        <f t="shared" si="14"/>
        <v/>
      </c>
      <c r="D373" s="22" t="str">
        <f t="shared" si="21"/>
        <v/>
      </c>
      <c r="E373" s="23"/>
      <c r="F373" s="23"/>
      <c r="G373" s="23"/>
      <c r="H373" s="24"/>
      <c r="I373" s="23"/>
      <c r="J373" s="26">
        <f t="shared" si="16"/>
        <v>0</v>
      </c>
      <c r="K373" s="1">
        <f t="shared" si="17"/>
        <v>0</v>
      </c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1">
        <f t="shared" si="18"/>
        <v>0</v>
      </c>
      <c r="AE373" s="1">
        <f t="shared" si="19"/>
        <v>0</v>
      </c>
      <c r="AF373" s="1">
        <f t="shared" si="20"/>
        <v>0</v>
      </c>
      <c r="AG373" s="2"/>
      <c r="AH373" s="2"/>
      <c r="AI373" s="2"/>
      <c r="AJ373" s="2"/>
    </row>
    <row r="374" spans="1:36" ht="15.75" hidden="1" customHeight="1" x14ac:dyDescent="0.25">
      <c r="A374" s="32"/>
      <c r="B374" s="32"/>
      <c r="C374" s="22" t="str">
        <f t="shared" si="14"/>
        <v/>
      </c>
      <c r="D374" s="22" t="str">
        <f t="shared" si="21"/>
        <v/>
      </c>
      <c r="E374" s="23"/>
      <c r="F374" s="23"/>
      <c r="G374" s="23"/>
      <c r="H374" s="24"/>
      <c r="I374" s="23"/>
      <c r="J374" s="26">
        <f t="shared" si="16"/>
        <v>0</v>
      </c>
      <c r="K374" s="1">
        <f t="shared" si="17"/>
        <v>0</v>
      </c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1">
        <f t="shared" si="18"/>
        <v>0</v>
      </c>
      <c r="AE374" s="1">
        <f t="shared" si="19"/>
        <v>0</v>
      </c>
      <c r="AF374" s="1">
        <f t="shared" si="20"/>
        <v>0</v>
      </c>
      <c r="AG374" s="2"/>
      <c r="AH374" s="2"/>
      <c r="AI374" s="2"/>
      <c r="AJ374" s="2"/>
    </row>
    <row r="375" spans="1:36" ht="15.75" hidden="1" customHeight="1" x14ac:dyDescent="0.25">
      <c r="A375" s="32"/>
      <c r="B375" s="32"/>
      <c r="C375" s="22" t="str">
        <f t="shared" si="14"/>
        <v/>
      </c>
      <c r="D375" s="22" t="str">
        <f t="shared" si="21"/>
        <v/>
      </c>
      <c r="E375" s="23"/>
      <c r="F375" s="23"/>
      <c r="G375" s="23"/>
      <c r="H375" s="24"/>
      <c r="I375" s="23"/>
      <c r="J375" s="26">
        <f t="shared" si="16"/>
        <v>0</v>
      </c>
      <c r="K375" s="1">
        <f t="shared" si="17"/>
        <v>0</v>
      </c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1">
        <f t="shared" si="18"/>
        <v>0</v>
      </c>
      <c r="AE375" s="1">
        <f t="shared" si="19"/>
        <v>0</v>
      </c>
      <c r="AF375" s="1">
        <f t="shared" si="20"/>
        <v>0</v>
      </c>
      <c r="AG375" s="2"/>
      <c r="AH375" s="2"/>
      <c r="AI375" s="2"/>
      <c r="AJ375" s="2"/>
    </row>
    <row r="376" spans="1:36" ht="15.75" hidden="1" customHeight="1" x14ac:dyDescent="0.25">
      <c r="A376" s="32"/>
      <c r="B376" s="32"/>
      <c r="C376" s="22" t="str">
        <f t="shared" si="14"/>
        <v/>
      </c>
      <c r="D376" s="22" t="str">
        <f t="shared" si="21"/>
        <v/>
      </c>
      <c r="E376" s="23"/>
      <c r="F376" s="23"/>
      <c r="G376" s="23"/>
      <c r="H376" s="24"/>
      <c r="I376" s="23"/>
      <c r="J376" s="26">
        <f t="shared" si="16"/>
        <v>0</v>
      </c>
      <c r="K376" s="1">
        <f t="shared" si="17"/>
        <v>0</v>
      </c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1">
        <f t="shared" si="18"/>
        <v>0</v>
      </c>
      <c r="AE376" s="1">
        <f t="shared" si="19"/>
        <v>0</v>
      </c>
      <c r="AF376" s="1">
        <f t="shared" si="20"/>
        <v>0</v>
      </c>
      <c r="AG376" s="2"/>
      <c r="AH376" s="2"/>
      <c r="AI376" s="2"/>
      <c r="AJ376" s="2"/>
    </row>
    <row r="377" spans="1:36" ht="15.75" hidden="1" customHeight="1" x14ac:dyDescent="0.25">
      <c r="A377" s="32"/>
      <c r="B377" s="32"/>
      <c r="C377" s="22" t="str">
        <f t="shared" si="14"/>
        <v/>
      </c>
      <c r="D377" s="22" t="str">
        <f t="shared" si="21"/>
        <v/>
      </c>
      <c r="E377" s="23"/>
      <c r="F377" s="23"/>
      <c r="G377" s="23"/>
      <c r="H377" s="24"/>
      <c r="I377" s="23"/>
      <c r="J377" s="26">
        <f t="shared" si="16"/>
        <v>0</v>
      </c>
      <c r="K377" s="1">
        <f t="shared" si="17"/>
        <v>0</v>
      </c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1">
        <f t="shared" si="18"/>
        <v>0</v>
      </c>
      <c r="AE377" s="1">
        <f t="shared" si="19"/>
        <v>0</v>
      </c>
      <c r="AF377" s="1">
        <f t="shared" si="20"/>
        <v>0</v>
      </c>
      <c r="AG377" s="2"/>
      <c r="AH377" s="2"/>
      <c r="AI377" s="2"/>
      <c r="AJ377" s="2"/>
    </row>
    <row r="378" spans="1:36" ht="15.75" hidden="1" customHeight="1" x14ac:dyDescent="0.25">
      <c r="A378" s="32"/>
      <c r="B378" s="32"/>
      <c r="C378" s="22" t="str">
        <f t="shared" si="14"/>
        <v/>
      </c>
      <c r="D378" s="22" t="str">
        <f t="shared" si="21"/>
        <v/>
      </c>
      <c r="E378" s="23"/>
      <c r="F378" s="23"/>
      <c r="G378" s="23"/>
      <c r="H378" s="24"/>
      <c r="I378" s="23"/>
      <c r="J378" s="26">
        <f t="shared" si="16"/>
        <v>0</v>
      </c>
      <c r="K378" s="1">
        <f t="shared" si="17"/>
        <v>0</v>
      </c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1">
        <f t="shared" si="18"/>
        <v>0</v>
      </c>
      <c r="AE378" s="1">
        <f t="shared" si="19"/>
        <v>0</v>
      </c>
      <c r="AF378" s="1">
        <f t="shared" si="20"/>
        <v>0</v>
      </c>
      <c r="AG378" s="2"/>
      <c r="AH378" s="2"/>
      <c r="AI378" s="2"/>
      <c r="AJ378" s="2"/>
    </row>
    <row r="379" spans="1:36" ht="15.75" hidden="1" customHeight="1" x14ac:dyDescent="0.25">
      <c r="A379" s="32"/>
      <c r="B379" s="32"/>
      <c r="C379" s="22" t="str">
        <f t="shared" si="14"/>
        <v/>
      </c>
      <c r="D379" s="22" t="str">
        <f t="shared" si="21"/>
        <v/>
      </c>
      <c r="E379" s="23"/>
      <c r="F379" s="23"/>
      <c r="G379" s="23"/>
      <c r="H379" s="24"/>
      <c r="I379" s="23"/>
      <c r="J379" s="26">
        <f t="shared" si="16"/>
        <v>0</v>
      </c>
      <c r="K379" s="1">
        <f t="shared" si="17"/>
        <v>0</v>
      </c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1">
        <f t="shared" si="18"/>
        <v>0</v>
      </c>
      <c r="AE379" s="1">
        <f t="shared" si="19"/>
        <v>0</v>
      </c>
      <c r="AF379" s="1">
        <f t="shared" si="20"/>
        <v>0</v>
      </c>
      <c r="AG379" s="2"/>
      <c r="AH379" s="2"/>
      <c r="AI379" s="2"/>
      <c r="AJ379" s="2"/>
    </row>
    <row r="380" spans="1:36" ht="15.75" hidden="1" customHeight="1" x14ac:dyDescent="0.25">
      <c r="A380" s="32"/>
      <c r="B380" s="32"/>
      <c r="C380" s="22" t="str">
        <f t="shared" si="14"/>
        <v/>
      </c>
      <c r="D380" s="22" t="str">
        <f t="shared" si="21"/>
        <v/>
      </c>
      <c r="E380" s="23"/>
      <c r="F380" s="23"/>
      <c r="G380" s="23"/>
      <c r="H380" s="24"/>
      <c r="I380" s="23"/>
      <c r="J380" s="26">
        <f t="shared" si="16"/>
        <v>0</v>
      </c>
      <c r="K380" s="1">
        <f t="shared" si="17"/>
        <v>0</v>
      </c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1">
        <f t="shared" si="18"/>
        <v>0</v>
      </c>
      <c r="AE380" s="1">
        <f t="shared" si="19"/>
        <v>0</v>
      </c>
      <c r="AF380" s="1">
        <f t="shared" si="20"/>
        <v>0</v>
      </c>
      <c r="AG380" s="2"/>
      <c r="AH380" s="2"/>
      <c r="AI380" s="2"/>
      <c r="AJ380" s="2"/>
    </row>
    <row r="381" spans="1:36" ht="15.75" hidden="1" customHeight="1" x14ac:dyDescent="0.25">
      <c r="A381" s="32"/>
      <c r="B381" s="32"/>
      <c r="C381" s="22" t="str">
        <f t="shared" si="14"/>
        <v/>
      </c>
      <c r="D381" s="22" t="str">
        <f t="shared" si="21"/>
        <v/>
      </c>
      <c r="E381" s="23"/>
      <c r="F381" s="23"/>
      <c r="G381" s="23"/>
      <c r="H381" s="24"/>
      <c r="I381" s="23"/>
      <c r="J381" s="26">
        <f t="shared" si="16"/>
        <v>0</v>
      </c>
      <c r="K381" s="1">
        <f t="shared" si="17"/>
        <v>0</v>
      </c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1">
        <f t="shared" si="18"/>
        <v>0</v>
      </c>
      <c r="AE381" s="1">
        <f t="shared" si="19"/>
        <v>0</v>
      </c>
      <c r="AF381" s="1">
        <f t="shared" si="20"/>
        <v>0</v>
      </c>
      <c r="AG381" s="2"/>
      <c r="AH381" s="2"/>
      <c r="AI381" s="2"/>
      <c r="AJ381" s="2"/>
    </row>
    <row r="382" spans="1:36" ht="15.75" hidden="1" customHeight="1" x14ac:dyDescent="0.25">
      <c r="A382" s="32"/>
      <c r="B382" s="32"/>
      <c r="C382" s="22" t="str">
        <f t="shared" si="14"/>
        <v/>
      </c>
      <c r="D382" s="22" t="str">
        <f t="shared" si="21"/>
        <v/>
      </c>
      <c r="E382" s="23"/>
      <c r="F382" s="23"/>
      <c r="G382" s="23"/>
      <c r="H382" s="24"/>
      <c r="I382" s="23"/>
      <c r="J382" s="26">
        <f t="shared" si="16"/>
        <v>0</v>
      </c>
      <c r="K382" s="1">
        <f t="shared" si="17"/>
        <v>0</v>
      </c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1">
        <f t="shared" si="18"/>
        <v>0</v>
      </c>
      <c r="AE382" s="1">
        <f t="shared" si="19"/>
        <v>0</v>
      </c>
      <c r="AF382" s="1">
        <f t="shared" si="20"/>
        <v>0</v>
      </c>
      <c r="AG382" s="2"/>
      <c r="AH382" s="2"/>
      <c r="AI382" s="2"/>
      <c r="AJ382" s="2"/>
    </row>
    <row r="383" spans="1:36" ht="15.75" hidden="1" customHeight="1" x14ac:dyDescent="0.25">
      <c r="A383" s="32"/>
      <c r="B383" s="32"/>
      <c r="C383" s="22" t="str">
        <f t="shared" si="14"/>
        <v/>
      </c>
      <c r="D383" s="22" t="str">
        <f t="shared" si="21"/>
        <v/>
      </c>
      <c r="E383" s="23"/>
      <c r="F383" s="23"/>
      <c r="G383" s="23"/>
      <c r="H383" s="24"/>
      <c r="I383" s="23"/>
      <c r="J383" s="26">
        <f t="shared" si="16"/>
        <v>0</v>
      </c>
      <c r="K383" s="1">
        <f t="shared" si="17"/>
        <v>0</v>
      </c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1">
        <f t="shared" si="18"/>
        <v>0</v>
      </c>
      <c r="AE383" s="1">
        <f t="shared" si="19"/>
        <v>0</v>
      </c>
      <c r="AF383" s="1">
        <f t="shared" si="20"/>
        <v>0</v>
      </c>
      <c r="AG383" s="2"/>
      <c r="AH383" s="2"/>
      <c r="AI383" s="2"/>
      <c r="AJ383" s="2"/>
    </row>
    <row r="384" spans="1:36" ht="15.75" hidden="1" customHeight="1" x14ac:dyDescent="0.25">
      <c r="A384" s="32"/>
      <c r="B384" s="32"/>
      <c r="C384" s="22" t="str">
        <f t="shared" si="14"/>
        <v/>
      </c>
      <c r="D384" s="22" t="str">
        <f t="shared" si="21"/>
        <v/>
      </c>
      <c r="E384" s="23"/>
      <c r="F384" s="23"/>
      <c r="G384" s="23"/>
      <c r="H384" s="24"/>
      <c r="I384" s="23"/>
      <c r="J384" s="26">
        <f t="shared" si="16"/>
        <v>0</v>
      </c>
      <c r="K384" s="1">
        <f t="shared" si="17"/>
        <v>0</v>
      </c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1">
        <f t="shared" si="18"/>
        <v>0</v>
      </c>
      <c r="AE384" s="1">
        <f t="shared" si="19"/>
        <v>0</v>
      </c>
      <c r="AF384" s="1">
        <f t="shared" si="20"/>
        <v>0</v>
      </c>
      <c r="AG384" s="2"/>
      <c r="AH384" s="2"/>
      <c r="AI384" s="2"/>
      <c r="AJ384" s="2"/>
    </row>
    <row r="385" spans="1:36" ht="15.75" hidden="1" customHeight="1" x14ac:dyDescent="0.25">
      <c r="A385" s="32"/>
      <c r="B385" s="32"/>
      <c r="C385" s="22" t="str">
        <f t="shared" si="14"/>
        <v/>
      </c>
      <c r="D385" s="22" t="str">
        <f t="shared" si="21"/>
        <v/>
      </c>
      <c r="E385" s="23"/>
      <c r="F385" s="23"/>
      <c r="G385" s="23"/>
      <c r="H385" s="24"/>
      <c r="I385" s="23"/>
      <c r="J385" s="26">
        <f t="shared" si="16"/>
        <v>0</v>
      </c>
      <c r="K385" s="1">
        <f t="shared" si="17"/>
        <v>0</v>
      </c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1">
        <f t="shared" si="18"/>
        <v>0</v>
      </c>
      <c r="AE385" s="1">
        <f t="shared" si="19"/>
        <v>0</v>
      </c>
      <c r="AF385" s="1">
        <f t="shared" si="20"/>
        <v>0</v>
      </c>
      <c r="AG385" s="2"/>
      <c r="AH385" s="2"/>
      <c r="AI385" s="2"/>
      <c r="AJ385" s="2"/>
    </row>
    <row r="386" spans="1:36" ht="15.75" hidden="1" customHeight="1" x14ac:dyDescent="0.25">
      <c r="A386" s="32"/>
      <c r="B386" s="32"/>
      <c r="C386" s="22" t="str">
        <f t="shared" si="14"/>
        <v/>
      </c>
      <c r="D386" s="22" t="str">
        <f t="shared" si="21"/>
        <v/>
      </c>
      <c r="E386" s="23"/>
      <c r="F386" s="23"/>
      <c r="G386" s="23"/>
      <c r="H386" s="24"/>
      <c r="I386" s="23"/>
      <c r="J386" s="26">
        <f t="shared" si="16"/>
        <v>0</v>
      </c>
      <c r="K386" s="1">
        <f t="shared" si="17"/>
        <v>0</v>
      </c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1">
        <f t="shared" si="18"/>
        <v>0</v>
      </c>
      <c r="AE386" s="1">
        <f t="shared" si="19"/>
        <v>0</v>
      </c>
      <c r="AF386" s="1">
        <f t="shared" si="20"/>
        <v>0</v>
      </c>
      <c r="AG386" s="2"/>
      <c r="AH386" s="2"/>
      <c r="AI386" s="2"/>
      <c r="AJ386" s="2"/>
    </row>
    <row r="387" spans="1:36" ht="15.75" hidden="1" customHeight="1" x14ac:dyDescent="0.25">
      <c r="A387" s="32"/>
      <c r="B387" s="32"/>
      <c r="C387" s="22" t="str">
        <f t="shared" si="14"/>
        <v/>
      </c>
      <c r="D387" s="22" t="str">
        <f t="shared" si="21"/>
        <v/>
      </c>
      <c r="E387" s="23"/>
      <c r="F387" s="23"/>
      <c r="G387" s="23"/>
      <c r="H387" s="24"/>
      <c r="I387" s="23"/>
      <c r="J387" s="26">
        <f t="shared" si="16"/>
        <v>0</v>
      </c>
      <c r="K387" s="1">
        <f t="shared" si="17"/>
        <v>0</v>
      </c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1">
        <f t="shared" si="18"/>
        <v>0</v>
      </c>
      <c r="AE387" s="1">
        <f t="shared" si="19"/>
        <v>0</v>
      </c>
      <c r="AF387" s="1">
        <f t="shared" si="20"/>
        <v>0</v>
      </c>
      <c r="AG387" s="2"/>
      <c r="AH387" s="2"/>
      <c r="AI387" s="2"/>
      <c r="AJ387" s="2"/>
    </row>
    <row r="388" spans="1:36" ht="15.75" hidden="1" customHeight="1" x14ac:dyDescent="0.25">
      <c r="A388" s="32"/>
      <c r="B388" s="32"/>
      <c r="C388" s="22" t="str">
        <f t="shared" si="14"/>
        <v/>
      </c>
      <c r="D388" s="22" t="str">
        <f t="shared" si="21"/>
        <v/>
      </c>
      <c r="E388" s="23"/>
      <c r="F388" s="23"/>
      <c r="G388" s="23"/>
      <c r="H388" s="24"/>
      <c r="I388" s="23"/>
      <c r="J388" s="26">
        <f t="shared" si="16"/>
        <v>0</v>
      </c>
      <c r="K388" s="1">
        <f t="shared" si="17"/>
        <v>0</v>
      </c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1">
        <f t="shared" si="18"/>
        <v>0</v>
      </c>
      <c r="AE388" s="1">
        <f t="shared" si="19"/>
        <v>0</v>
      </c>
      <c r="AF388" s="1">
        <f t="shared" si="20"/>
        <v>0</v>
      </c>
      <c r="AG388" s="2"/>
      <c r="AH388" s="2"/>
      <c r="AI388" s="2"/>
      <c r="AJ388" s="2"/>
    </row>
    <row r="389" spans="1:36" ht="15.75" hidden="1" customHeight="1" x14ac:dyDescent="0.25">
      <c r="A389" s="32"/>
      <c r="B389" s="32"/>
      <c r="C389" s="22" t="str">
        <f t="shared" si="14"/>
        <v/>
      </c>
      <c r="D389" s="22" t="str">
        <f t="shared" si="21"/>
        <v/>
      </c>
      <c r="E389" s="23"/>
      <c r="F389" s="23"/>
      <c r="G389" s="23"/>
      <c r="H389" s="24"/>
      <c r="I389" s="23"/>
      <c r="J389" s="26">
        <f t="shared" si="16"/>
        <v>0</v>
      </c>
      <c r="K389" s="1">
        <f t="shared" si="17"/>
        <v>0</v>
      </c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1">
        <f t="shared" si="18"/>
        <v>0</v>
      </c>
      <c r="AE389" s="1">
        <f t="shared" si="19"/>
        <v>0</v>
      </c>
      <c r="AF389" s="1">
        <f t="shared" si="20"/>
        <v>0</v>
      </c>
      <c r="AG389" s="2"/>
      <c r="AH389" s="2"/>
      <c r="AI389" s="2"/>
      <c r="AJ389" s="2"/>
    </row>
    <row r="390" spans="1:36" ht="15.75" hidden="1" customHeight="1" x14ac:dyDescent="0.25">
      <c r="A390" s="32"/>
      <c r="B390" s="32"/>
      <c r="C390" s="22" t="str">
        <f t="shared" si="14"/>
        <v/>
      </c>
      <c r="D390" s="22" t="str">
        <f t="shared" si="21"/>
        <v/>
      </c>
      <c r="E390" s="23"/>
      <c r="F390" s="23"/>
      <c r="G390" s="23"/>
      <c r="H390" s="24"/>
      <c r="I390" s="23"/>
      <c r="J390" s="26">
        <f t="shared" si="16"/>
        <v>0</v>
      </c>
      <c r="K390" s="1">
        <f t="shared" si="17"/>
        <v>0</v>
      </c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1">
        <f t="shared" si="18"/>
        <v>0</v>
      </c>
      <c r="AE390" s="1">
        <f t="shared" si="19"/>
        <v>0</v>
      </c>
      <c r="AF390" s="1">
        <f t="shared" si="20"/>
        <v>0</v>
      </c>
      <c r="AG390" s="2"/>
      <c r="AH390" s="2"/>
      <c r="AI390" s="2"/>
      <c r="AJ390" s="2"/>
    </row>
    <row r="391" spans="1:36" ht="15.75" hidden="1" customHeight="1" x14ac:dyDescent="0.25">
      <c r="A391" s="32"/>
      <c r="B391" s="32"/>
      <c r="C391" s="22" t="str">
        <f t="shared" si="14"/>
        <v/>
      </c>
      <c r="D391" s="22" t="str">
        <f t="shared" si="21"/>
        <v/>
      </c>
      <c r="E391" s="23"/>
      <c r="F391" s="23"/>
      <c r="G391" s="23"/>
      <c r="H391" s="24"/>
      <c r="I391" s="23"/>
      <c r="J391" s="26">
        <f t="shared" si="16"/>
        <v>0</v>
      </c>
      <c r="K391" s="1">
        <f t="shared" si="17"/>
        <v>0</v>
      </c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1">
        <f t="shared" si="18"/>
        <v>0</v>
      </c>
      <c r="AE391" s="1">
        <f t="shared" si="19"/>
        <v>0</v>
      </c>
      <c r="AF391" s="1">
        <f t="shared" si="20"/>
        <v>0</v>
      </c>
      <c r="AG391" s="2"/>
      <c r="AH391" s="2"/>
      <c r="AI391" s="2"/>
      <c r="AJ391" s="2"/>
    </row>
    <row r="392" spans="1:36" ht="15.75" customHeight="1" x14ac:dyDescent="0.25">
      <c r="A392" s="32"/>
      <c r="B392" s="32"/>
      <c r="C392" s="22" t="str">
        <f t="shared" si="14"/>
        <v/>
      </c>
      <c r="D392" s="22" t="str">
        <f t="shared" si="21"/>
        <v/>
      </c>
      <c r="E392" s="23"/>
      <c r="F392" s="23"/>
      <c r="G392" s="23"/>
      <c r="H392" s="24"/>
      <c r="I392" s="23"/>
      <c r="J392" s="26">
        <f t="shared" si="16"/>
        <v>0</v>
      </c>
      <c r="K392" s="1">
        <f t="shared" si="17"/>
        <v>0</v>
      </c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1">
        <f t="shared" si="18"/>
        <v>0</v>
      </c>
      <c r="AE392" s="1">
        <f t="shared" si="19"/>
        <v>0</v>
      </c>
      <c r="AF392" s="1">
        <f t="shared" si="20"/>
        <v>0</v>
      </c>
      <c r="AG392" s="2"/>
      <c r="AH392" s="2"/>
      <c r="AI392" s="2"/>
      <c r="AJ392" s="2"/>
    </row>
    <row r="393" spans="1:36" ht="15.75" customHeight="1" x14ac:dyDescent="0.25">
      <c r="A393" s="32"/>
      <c r="B393" s="32"/>
      <c r="C393" s="22" t="str">
        <f t="shared" si="14"/>
        <v/>
      </c>
      <c r="D393" s="22" t="str">
        <f t="shared" si="21"/>
        <v/>
      </c>
      <c r="E393" s="23"/>
      <c r="F393" s="23"/>
      <c r="G393" s="23"/>
      <c r="H393" s="24"/>
      <c r="I393" s="23"/>
      <c r="J393" s="26">
        <f t="shared" si="16"/>
        <v>0</v>
      </c>
      <c r="K393" s="1">
        <f t="shared" si="17"/>
        <v>0</v>
      </c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1">
        <f t="shared" si="18"/>
        <v>0</v>
      </c>
      <c r="AE393" s="1">
        <f t="shared" si="19"/>
        <v>0</v>
      </c>
      <c r="AF393" s="1">
        <f t="shared" si="20"/>
        <v>0</v>
      </c>
      <c r="AG393" s="2"/>
      <c r="AH393" s="2"/>
      <c r="AI393" s="2"/>
      <c r="AJ393" s="2"/>
    </row>
    <row r="394" spans="1:36" ht="15.75" customHeight="1" x14ac:dyDescent="0.35">
      <c r="A394" s="33" t="s">
        <v>318</v>
      </c>
      <c r="B394" s="2"/>
      <c r="C394" s="3"/>
      <c r="D394" s="1"/>
      <c r="E394" s="1"/>
      <c r="F394" s="1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2"/>
      <c r="AG394" s="2"/>
      <c r="AH394" s="2"/>
      <c r="AI394" s="2"/>
      <c r="AJ394" s="2"/>
    </row>
    <row r="395" spans="1:36" ht="15.75" customHeight="1" x14ac:dyDescent="0.25">
      <c r="A395" s="2"/>
      <c r="B395" s="34" t="s">
        <v>319</v>
      </c>
      <c r="C395" s="3"/>
      <c r="D395" s="1"/>
      <c r="E395" s="1"/>
      <c r="F395" s="1"/>
      <c r="G395" s="1"/>
      <c r="H395" s="5"/>
      <c r="I395" s="35">
        <f t="shared" ref="I395:AB395" si="22">SUM(I8:I394)</f>
        <v>13896127</v>
      </c>
      <c r="J395" s="35">
        <f t="shared" si="22"/>
        <v>4040498</v>
      </c>
      <c r="K395" s="35">
        <f t="shared" si="22"/>
        <v>4180930</v>
      </c>
      <c r="L395" s="35">
        <f t="shared" si="22"/>
        <v>5674699</v>
      </c>
      <c r="M395" s="35">
        <f t="shared" si="22"/>
        <v>0</v>
      </c>
      <c r="N395" s="35">
        <f t="shared" si="22"/>
        <v>0</v>
      </c>
      <c r="O395" s="35">
        <f t="shared" si="22"/>
        <v>0</v>
      </c>
      <c r="P395" s="35">
        <f t="shared" si="22"/>
        <v>0</v>
      </c>
      <c r="Q395" s="35">
        <f t="shared" si="22"/>
        <v>0</v>
      </c>
      <c r="R395" s="35">
        <f t="shared" si="22"/>
        <v>0</v>
      </c>
      <c r="S395" s="35">
        <f t="shared" si="22"/>
        <v>0</v>
      </c>
      <c r="T395" s="35">
        <f t="shared" si="22"/>
        <v>0</v>
      </c>
      <c r="U395" s="35">
        <f t="shared" si="22"/>
        <v>0</v>
      </c>
      <c r="V395" s="35">
        <f t="shared" si="22"/>
        <v>0</v>
      </c>
      <c r="W395" s="35">
        <f t="shared" si="22"/>
        <v>0</v>
      </c>
      <c r="X395" s="35">
        <f t="shared" si="22"/>
        <v>0</v>
      </c>
      <c r="Y395" s="35">
        <f t="shared" si="22"/>
        <v>0</v>
      </c>
      <c r="Z395" s="35">
        <f t="shared" si="22"/>
        <v>0</v>
      </c>
      <c r="AA395" s="35">
        <f t="shared" si="22"/>
        <v>0</v>
      </c>
      <c r="AB395" s="35">
        <f t="shared" si="22"/>
        <v>0</v>
      </c>
      <c r="AC395" s="35"/>
      <c r="AD395" s="35">
        <f t="shared" ref="AD395:AF395" si="23">SUM(AD8:AD394)</f>
        <v>5674699</v>
      </c>
      <c r="AE395" s="35">
        <f t="shared" si="23"/>
        <v>13896127</v>
      </c>
      <c r="AF395" s="35">
        <f t="shared" si="23"/>
        <v>0</v>
      </c>
      <c r="AG395" s="2"/>
      <c r="AH395" s="2"/>
      <c r="AI395" s="2"/>
      <c r="AJ395" s="2"/>
    </row>
    <row r="396" spans="1:36" ht="15.75" customHeight="1" x14ac:dyDescent="0.25">
      <c r="A396" s="2"/>
      <c r="B396" s="2"/>
      <c r="C396" s="3"/>
      <c r="D396" s="1"/>
      <c r="E396" s="1"/>
      <c r="F396" s="1" t="s">
        <v>320</v>
      </c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2"/>
      <c r="AG396" s="2"/>
      <c r="AH396" s="2"/>
      <c r="AI396" s="2"/>
      <c r="AJ396" s="2"/>
    </row>
    <row r="397" spans="1:36" ht="15.75" customHeight="1" x14ac:dyDescent="0.25">
      <c r="A397" s="2" t="s">
        <v>321</v>
      </c>
      <c r="B397" s="2"/>
      <c r="C397" s="3"/>
      <c r="D397" s="1"/>
      <c r="E397" s="1"/>
      <c r="F397" s="1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2"/>
      <c r="AG397" s="2"/>
      <c r="AH397" s="2"/>
      <c r="AI397" s="2"/>
      <c r="AJ397" s="2"/>
    </row>
    <row r="398" spans="1:36" ht="15.75" customHeight="1" x14ac:dyDescent="0.25">
      <c r="A398" s="2" t="s">
        <v>322</v>
      </c>
      <c r="B398" s="17" t="s">
        <v>323</v>
      </c>
      <c r="C398" s="3"/>
      <c r="D398" s="1"/>
      <c r="E398" s="1"/>
      <c r="F398" s="1"/>
      <c r="G398" s="1"/>
      <c r="H398" s="5"/>
      <c r="I398" s="1"/>
      <c r="J398" s="2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2"/>
      <c r="AG398" s="2"/>
      <c r="AH398" s="2"/>
      <c r="AI398" s="2"/>
      <c r="AJ398" s="2"/>
    </row>
    <row r="399" spans="1:36" ht="15.75" customHeight="1" x14ac:dyDescent="0.25">
      <c r="A399" s="2"/>
      <c r="B399" s="17" t="s">
        <v>324</v>
      </c>
      <c r="C399" s="3"/>
      <c r="D399" s="1"/>
      <c r="E399" s="1"/>
      <c r="F399" s="1"/>
      <c r="G399" s="1"/>
      <c r="H399" s="5"/>
      <c r="I399" s="1"/>
      <c r="J399" s="2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2"/>
      <c r="AG399" s="2"/>
      <c r="AH399" s="2"/>
      <c r="AI399" s="2"/>
      <c r="AJ399" s="2"/>
    </row>
    <row r="400" spans="1:36" ht="15.75" customHeight="1" x14ac:dyDescent="0.25">
      <c r="A400" s="2"/>
      <c r="B400" s="2" t="s">
        <v>325</v>
      </c>
      <c r="C400" s="3" t="s">
        <v>326</v>
      </c>
      <c r="D400" s="1"/>
      <c r="E400" s="1" t="s">
        <v>327</v>
      </c>
      <c r="F400" s="1"/>
      <c r="G400" s="27" t="s">
        <v>328</v>
      </c>
      <c r="H400" s="5" t="s">
        <v>48</v>
      </c>
      <c r="I400" s="36">
        <v>317500</v>
      </c>
      <c r="J400" s="26">
        <f t="shared" ref="J400:J401" si="24">IF(D400="8",I400,0)</f>
        <v>0</v>
      </c>
      <c r="K400" s="1">
        <f t="shared" ref="K400:K401" si="25">IF(E400&lt;&gt;"S",IF(D400&lt;&gt;"8",I400,"")," ")</f>
        <v>317500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>
        <f t="shared" ref="AD400:AD408" si="26">SUM(L400:AC400)</f>
        <v>0</v>
      </c>
      <c r="AE400" s="1">
        <f t="shared" ref="AE400:AE408" si="27">SUM(J400,K400,AD400)</f>
        <v>317500</v>
      </c>
      <c r="AF400" s="1">
        <f t="shared" ref="AF400:AF408" si="28">+I400-AE400</f>
        <v>0</v>
      </c>
      <c r="AG400" s="2"/>
      <c r="AH400" s="2"/>
      <c r="AI400" s="2"/>
      <c r="AJ400" s="2"/>
    </row>
    <row r="401" spans="1:36" ht="15.75" customHeight="1" x14ac:dyDescent="0.25">
      <c r="A401" s="2"/>
      <c r="B401" s="2" t="s">
        <v>329</v>
      </c>
      <c r="C401" s="3" t="s">
        <v>326</v>
      </c>
      <c r="D401" s="1"/>
      <c r="E401" s="1" t="s">
        <v>289</v>
      </c>
      <c r="F401" s="1"/>
      <c r="G401" s="27" t="s">
        <v>328</v>
      </c>
      <c r="H401" s="5" t="s">
        <v>48</v>
      </c>
      <c r="I401" s="37">
        <v>10000</v>
      </c>
      <c r="J401" s="26">
        <f t="shared" si="24"/>
        <v>0</v>
      </c>
      <c r="K401" s="1">
        <f t="shared" si="25"/>
        <v>10000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>
        <f t="shared" si="26"/>
        <v>0</v>
      </c>
      <c r="AE401" s="1">
        <f t="shared" si="27"/>
        <v>10000</v>
      </c>
      <c r="AF401" s="1">
        <f t="shared" si="28"/>
        <v>0</v>
      </c>
      <c r="AG401" s="2"/>
      <c r="AH401" s="2"/>
      <c r="AI401" s="2"/>
      <c r="AJ401" s="2"/>
    </row>
    <row r="402" spans="1:36" ht="15.75" customHeight="1" x14ac:dyDescent="0.25">
      <c r="A402" s="2"/>
      <c r="B402" s="17" t="s">
        <v>330</v>
      </c>
      <c r="C402" s="3"/>
      <c r="D402" s="1"/>
      <c r="E402" s="1"/>
      <c r="F402" s="1"/>
      <c r="G402" s="1"/>
      <c r="H402" s="5"/>
      <c r="I402" s="1"/>
      <c r="J402" s="2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>
        <f t="shared" si="26"/>
        <v>0</v>
      </c>
      <c r="AE402" s="1">
        <f t="shared" si="27"/>
        <v>0</v>
      </c>
      <c r="AF402" s="1">
        <f t="shared" si="28"/>
        <v>0</v>
      </c>
      <c r="AG402" s="2"/>
      <c r="AH402" s="2"/>
      <c r="AI402" s="2"/>
      <c r="AJ402" s="2"/>
    </row>
    <row r="403" spans="1:36" ht="15.75" customHeight="1" x14ac:dyDescent="0.25">
      <c r="A403" s="2"/>
      <c r="B403" s="2" t="s">
        <v>325</v>
      </c>
      <c r="C403" s="3" t="s">
        <v>326</v>
      </c>
      <c r="D403" s="1"/>
      <c r="E403" s="1" t="s">
        <v>327</v>
      </c>
      <c r="F403" s="1"/>
      <c r="G403" s="27" t="s">
        <v>328</v>
      </c>
      <c r="H403" s="5" t="s">
        <v>296</v>
      </c>
      <c r="I403" s="36">
        <v>470604</v>
      </c>
      <c r="J403" s="26">
        <f t="shared" ref="J403:J404" si="29">IF(D403="8",I403,0)</f>
        <v>0</v>
      </c>
      <c r="K403" s="1">
        <f t="shared" ref="K403:K404" si="30">IF(E403&lt;&gt;"S",IF(D403&lt;&gt;"8",I403,"")," ")</f>
        <v>470604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>
        <f t="shared" si="26"/>
        <v>0</v>
      </c>
      <c r="AE403" s="1">
        <f t="shared" si="27"/>
        <v>470604</v>
      </c>
      <c r="AF403" s="1">
        <f t="shared" si="28"/>
        <v>0</v>
      </c>
      <c r="AG403" s="2"/>
      <c r="AH403" s="2"/>
      <c r="AI403" s="2"/>
      <c r="AJ403" s="2"/>
    </row>
    <row r="404" spans="1:36" ht="15.75" customHeight="1" x14ac:dyDescent="0.25">
      <c r="A404" s="2"/>
      <c r="B404" s="2" t="s">
        <v>329</v>
      </c>
      <c r="C404" s="3" t="s">
        <v>326</v>
      </c>
      <c r="D404" s="1"/>
      <c r="E404" s="1" t="s">
        <v>289</v>
      </c>
      <c r="F404" s="1"/>
      <c r="G404" s="27" t="s">
        <v>328</v>
      </c>
      <c r="H404" s="5" t="s">
        <v>296</v>
      </c>
      <c r="I404" s="37">
        <v>0</v>
      </c>
      <c r="J404" s="26">
        <f t="shared" si="29"/>
        <v>0</v>
      </c>
      <c r="K404" s="1">
        <f t="shared" si="30"/>
        <v>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>
        <f t="shared" si="26"/>
        <v>0</v>
      </c>
      <c r="AE404" s="1">
        <f t="shared" si="27"/>
        <v>0</v>
      </c>
      <c r="AF404" s="1">
        <f t="shared" si="28"/>
        <v>0</v>
      </c>
      <c r="AG404" s="2"/>
      <c r="AH404" s="2"/>
      <c r="AI404" s="2"/>
      <c r="AJ404" s="2"/>
    </row>
    <row r="405" spans="1:36" ht="15.75" customHeight="1" x14ac:dyDescent="0.25">
      <c r="A405" s="2"/>
      <c r="B405" s="2"/>
      <c r="C405" s="3"/>
      <c r="D405" s="1"/>
      <c r="E405" s="1"/>
      <c r="F405" s="1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>
        <f t="shared" si="26"/>
        <v>0</v>
      </c>
      <c r="AE405" s="1">
        <f t="shared" si="27"/>
        <v>0</v>
      </c>
      <c r="AF405" s="1">
        <f t="shared" si="28"/>
        <v>0</v>
      </c>
      <c r="AG405" s="2"/>
      <c r="AH405" s="2"/>
      <c r="AI405" s="2"/>
      <c r="AJ405" s="2"/>
    </row>
    <row r="406" spans="1:36" ht="15.75" customHeight="1" x14ac:dyDescent="0.25">
      <c r="A406" s="2" t="s">
        <v>331</v>
      </c>
      <c r="B406" s="17" t="s">
        <v>332</v>
      </c>
      <c r="C406" s="3"/>
      <c r="D406" s="1"/>
      <c r="E406" s="1"/>
      <c r="F406" s="1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>
        <f t="shared" si="26"/>
        <v>0</v>
      </c>
      <c r="AE406" s="1">
        <f t="shared" si="27"/>
        <v>0</v>
      </c>
      <c r="AF406" s="1">
        <f t="shared" si="28"/>
        <v>0</v>
      </c>
      <c r="AG406" s="2"/>
      <c r="AH406" s="2"/>
      <c r="AI406" s="2"/>
      <c r="AJ406" s="2"/>
    </row>
    <row r="407" spans="1:36" ht="15.75" customHeight="1" x14ac:dyDescent="0.25">
      <c r="A407" s="2"/>
      <c r="B407" s="2" t="s">
        <v>333</v>
      </c>
      <c r="C407" s="3" t="s">
        <v>334</v>
      </c>
      <c r="D407" s="1"/>
      <c r="E407" s="1" t="s">
        <v>286</v>
      </c>
      <c r="F407" s="1"/>
      <c r="G407" s="27" t="s">
        <v>328</v>
      </c>
      <c r="H407" s="5" t="s">
        <v>48</v>
      </c>
      <c r="I407" s="36">
        <v>1157253</v>
      </c>
      <c r="J407" s="26">
        <f t="shared" ref="J407:J408" si="31">IF(D407="8",I407,0)</f>
        <v>0</v>
      </c>
      <c r="K407" s="1">
        <f t="shared" ref="K407:K408" si="32">IF(E407&lt;&gt;"S",IF(D407&lt;&gt;"8",I407,"")," ")</f>
        <v>1157253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>
        <f t="shared" si="26"/>
        <v>0</v>
      </c>
      <c r="AE407" s="1">
        <f t="shared" si="27"/>
        <v>1157253</v>
      </c>
      <c r="AF407" s="1">
        <f t="shared" si="28"/>
        <v>0</v>
      </c>
      <c r="AG407" s="2"/>
      <c r="AH407" s="2"/>
      <c r="AI407" s="2"/>
      <c r="AJ407" s="2"/>
    </row>
    <row r="408" spans="1:36" ht="15.75" customHeight="1" x14ac:dyDescent="0.25">
      <c r="A408" s="2"/>
      <c r="B408" s="2" t="s">
        <v>335</v>
      </c>
      <c r="C408" s="3" t="s">
        <v>334</v>
      </c>
      <c r="D408" s="1"/>
      <c r="E408" s="1" t="s">
        <v>289</v>
      </c>
      <c r="F408" s="1"/>
      <c r="G408" s="27" t="s">
        <v>328</v>
      </c>
      <c r="H408" s="5" t="s">
        <v>48</v>
      </c>
      <c r="I408" s="37"/>
      <c r="J408" s="26">
        <f t="shared" si="31"/>
        <v>0</v>
      </c>
      <c r="K408" s="1">
        <f t="shared" si="32"/>
        <v>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>
        <f t="shared" si="26"/>
        <v>0</v>
      </c>
      <c r="AE408" s="1">
        <f t="shared" si="27"/>
        <v>0</v>
      </c>
      <c r="AF408" s="1">
        <f t="shared" si="28"/>
        <v>0</v>
      </c>
      <c r="AG408" s="2"/>
      <c r="AH408" s="2"/>
      <c r="AI408" s="2"/>
      <c r="AJ408" s="2"/>
    </row>
    <row r="409" spans="1:36" ht="15.75" customHeight="1" x14ac:dyDescent="0.25">
      <c r="A409" s="2"/>
      <c r="B409" s="2"/>
      <c r="C409" s="3"/>
      <c r="D409" s="1"/>
      <c r="E409" s="1"/>
      <c r="F409" s="1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2"/>
      <c r="AG409" s="2"/>
      <c r="AH409" s="2"/>
      <c r="AI409" s="2"/>
      <c r="AJ409" s="2"/>
    </row>
    <row r="410" spans="1:36" ht="15.75" customHeight="1" x14ac:dyDescent="0.25">
      <c r="A410" s="2"/>
      <c r="B410" s="2"/>
      <c r="C410" s="3"/>
      <c r="D410" s="1"/>
      <c r="E410" s="1"/>
      <c r="F410" s="1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2"/>
      <c r="AG410" s="2"/>
      <c r="AH410" s="2"/>
      <c r="AI410" s="2"/>
      <c r="AJ410" s="2"/>
    </row>
    <row r="411" spans="1:36" ht="15.75" customHeight="1" x14ac:dyDescent="0.25">
      <c r="A411" s="2"/>
      <c r="B411" s="34" t="s">
        <v>336</v>
      </c>
      <c r="C411" s="3"/>
      <c r="D411" s="1"/>
      <c r="E411" s="1"/>
      <c r="F411" s="1"/>
      <c r="G411" s="1"/>
      <c r="H411" s="5"/>
      <c r="I411" s="38">
        <f t="shared" ref="I411:AB411" si="33">SUM(I395:I410)</f>
        <v>15851484</v>
      </c>
      <c r="J411" s="39">
        <f t="shared" si="33"/>
        <v>4040498</v>
      </c>
      <c r="K411" s="39">
        <f t="shared" si="33"/>
        <v>6136287</v>
      </c>
      <c r="L411" s="39">
        <f t="shared" si="33"/>
        <v>5674699</v>
      </c>
      <c r="M411" s="39">
        <f t="shared" si="33"/>
        <v>0</v>
      </c>
      <c r="N411" s="39">
        <f t="shared" si="33"/>
        <v>0</v>
      </c>
      <c r="O411" s="39">
        <f t="shared" si="33"/>
        <v>0</v>
      </c>
      <c r="P411" s="39">
        <f t="shared" si="33"/>
        <v>0</v>
      </c>
      <c r="Q411" s="39">
        <f t="shared" si="33"/>
        <v>0</v>
      </c>
      <c r="R411" s="39">
        <f t="shared" si="33"/>
        <v>0</v>
      </c>
      <c r="S411" s="39">
        <f t="shared" si="33"/>
        <v>0</v>
      </c>
      <c r="T411" s="39">
        <f t="shared" si="33"/>
        <v>0</v>
      </c>
      <c r="U411" s="39">
        <f t="shared" si="33"/>
        <v>0</v>
      </c>
      <c r="V411" s="39">
        <f t="shared" si="33"/>
        <v>0</v>
      </c>
      <c r="W411" s="39">
        <f t="shared" si="33"/>
        <v>0</v>
      </c>
      <c r="X411" s="39">
        <f t="shared" si="33"/>
        <v>0</v>
      </c>
      <c r="Y411" s="39">
        <f t="shared" si="33"/>
        <v>0</v>
      </c>
      <c r="Z411" s="39">
        <f t="shared" si="33"/>
        <v>0</v>
      </c>
      <c r="AA411" s="39">
        <f t="shared" si="33"/>
        <v>0</v>
      </c>
      <c r="AB411" s="39">
        <f t="shared" si="33"/>
        <v>0</v>
      </c>
      <c r="AC411" s="39"/>
      <c r="AD411" s="39">
        <f t="shared" ref="AD411:AF411" si="34">SUM(AD395:AD410)</f>
        <v>5674699</v>
      </c>
      <c r="AE411" s="39">
        <f t="shared" si="34"/>
        <v>15851484</v>
      </c>
      <c r="AF411" s="39">
        <f t="shared" si="34"/>
        <v>0</v>
      </c>
      <c r="AG411" s="2"/>
      <c r="AH411" s="2"/>
      <c r="AI411" s="2"/>
      <c r="AJ411" s="2"/>
    </row>
    <row r="412" spans="1:36" ht="15.75" customHeight="1" x14ac:dyDescent="0.25">
      <c r="A412" s="2"/>
      <c r="B412" s="2"/>
      <c r="C412" s="3"/>
      <c r="D412" s="1"/>
      <c r="E412" s="1"/>
      <c r="F412" s="1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2"/>
      <c r="AG412" s="2"/>
      <c r="AH412" s="2"/>
      <c r="AI412" s="2"/>
      <c r="AJ412" s="2"/>
    </row>
    <row r="413" spans="1:36" ht="15.75" customHeight="1" x14ac:dyDescent="0.25">
      <c r="A413" s="2"/>
      <c r="B413" s="2"/>
      <c r="C413" s="3"/>
      <c r="D413" s="1"/>
      <c r="E413" s="1"/>
      <c r="F413" s="1"/>
      <c r="G413" s="1"/>
      <c r="H413" s="5"/>
      <c r="I413" s="1" t="s">
        <v>337</v>
      </c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2"/>
      <c r="AG413" s="2"/>
      <c r="AH413" s="2"/>
      <c r="AI413" s="2"/>
      <c r="AJ413" s="2"/>
    </row>
    <row r="414" spans="1:36" ht="15.75" customHeight="1" x14ac:dyDescent="0.25">
      <c r="A414" s="2"/>
      <c r="B414" s="2"/>
      <c r="C414" s="3"/>
      <c r="D414" s="1"/>
      <c r="E414" s="1"/>
      <c r="F414" s="1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2"/>
      <c r="AG414" s="2"/>
      <c r="AH414" s="2"/>
      <c r="AI414" s="2"/>
      <c r="AJ414" s="2"/>
    </row>
    <row r="415" spans="1:36" ht="15.75" customHeight="1" x14ac:dyDescent="0.25">
      <c r="A415" s="2"/>
      <c r="B415" s="2"/>
      <c r="C415" s="3"/>
      <c r="D415" s="1"/>
      <c r="E415" s="1"/>
      <c r="F415" s="1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2"/>
      <c r="AG415" s="2"/>
      <c r="AH415" s="2"/>
      <c r="AI415" s="2"/>
      <c r="AJ415" s="2"/>
    </row>
    <row r="416" spans="1:36" ht="15.75" customHeight="1" x14ac:dyDescent="0.25">
      <c r="A416" s="2"/>
      <c r="B416" s="2"/>
      <c r="C416" s="3"/>
      <c r="D416" s="1"/>
      <c r="E416" s="1"/>
      <c r="F416" s="1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2"/>
      <c r="AG416" s="2"/>
      <c r="AH416" s="2"/>
      <c r="AI416" s="2"/>
      <c r="AJ416" s="2"/>
    </row>
    <row r="417" spans="1:36" ht="15.75" customHeight="1" x14ac:dyDescent="0.25">
      <c r="A417" s="2"/>
      <c r="B417" s="2"/>
      <c r="C417" s="3"/>
      <c r="D417" s="1"/>
      <c r="E417" s="1"/>
      <c r="F417" s="1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2"/>
      <c r="AG417" s="2"/>
      <c r="AH417" s="2"/>
      <c r="AI417" s="2"/>
      <c r="AJ417" s="2"/>
    </row>
    <row r="418" spans="1:36" ht="15.75" customHeight="1" x14ac:dyDescent="0.25">
      <c r="A418" s="2"/>
      <c r="B418" s="2"/>
      <c r="C418" s="3"/>
      <c r="D418" s="1"/>
      <c r="E418" s="1"/>
      <c r="F418" s="1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2"/>
      <c r="AG418" s="2"/>
      <c r="AH418" s="2"/>
      <c r="AI418" s="2"/>
      <c r="AJ418" s="2"/>
    </row>
    <row r="419" spans="1:36" ht="15.75" customHeight="1" x14ac:dyDescent="0.25">
      <c r="A419" s="2"/>
      <c r="B419" s="2"/>
      <c r="C419" s="3"/>
      <c r="D419" s="1"/>
      <c r="E419" s="1"/>
      <c r="F419" s="1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2"/>
      <c r="AG419" s="2"/>
      <c r="AH419" s="2"/>
      <c r="AI419" s="2"/>
      <c r="AJ419" s="2"/>
    </row>
    <row r="420" spans="1:36" ht="15.75" customHeight="1" x14ac:dyDescent="0.25">
      <c r="A420" s="2"/>
      <c r="B420" s="2"/>
      <c r="C420" s="3"/>
      <c r="D420" s="1"/>
      <c r="E420" s="1"/>
      <c r="F420" s="1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2"/>
      <c r="AG420" s="2"/>
      <c r="AH420" s="2"/>
      <c r="AI420" s="2"/>
      <c r="AJ420" s="2"/>
    </row>
    <row r="421" spans="1:36" ht="15.75" customHeight="1" x14ac:dyDescent="0.25">
      <c r="A421" s="2"/>
      <c r="B421" s="2"/>
      <c r="C421" s="3"/>
      <c r="D421" s="1"/>
      <c r="E421" s="1"/>
      <c r="F421" s="1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2"/>
      <c r="AG421" s="2"/>
      <c r="AH421" s="2"/>
      <c r="AI421" s="2"/>
      <c r="AJ421" s="2"/>
    </row>
    <row r="422" spans="1:36" ht="15.75" customHeight="1" x14ac:dyDescent="0.25">
      <c r="A422" s="2"/>
      <c r="B422" s="2"/>
      <c r="C422" s="3"/>
      <c r="D422" s="1"/>
      <c r="E422" s="1"/>
      <c r="F422" s="1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2"/>
      <c r="AG422" s="2"/>
      <c r="AH422" s="2"/>
      <c r="AI422" s="2"/>
      <c r="AJ422" s="2"/>
    </row>
    <row r="423" spans="1:36" ht="15.75" customHeight="1" x14ac:dyDescent="0.25">
      <c r="A423" s="2"/>
      <c r="B423" s="2"/>
      <c r="C423" s="3"/>
      <c r="D423" s="1"/>
      <c r="E423" s="1"/>
      <c r="F423" s="1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2"/>
      <c r="AG423" s="2"/>
      <c r="AH423" s="2"/>
      <c r="AI423" s="2"/>
      <c r="AJ423" s="2"/>
    </row>
    <row r="424" spans="1:36" ht="15.75" customHeight="1" x14ac:dyDescent="0.25">
      <c r="A424" s="2"/>
      <c r="B424" s="2"/>
      <c r="C424" s="3"/>
      <c r="D424" s="1"/>
      <c r="E424" s="1"/>
      <c r="F424" s="1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2"/>
      <c r="AG424" s="2"/>
      <c r="AH424" s="2"/>
      <c r="AI424" s="2"/>
      <c r="AJ424" s="2"/>
    </row>
    <row r="425" spans="1:36" ht="15.75" customHeight="1" x14ac:dyDescent="0.25">
      <c r="A425" s="2"/>
      <c r="B425" s="2"/>
      <c r="C425" s="3"/>
      <c r="D425" s="1"/>
      <c r="E425" s="1"/>
      <c r="F425" s="1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2"/>
      <c r="AG425" s="2"/>
      <c r="AH425" s="2"/>
      <c r="AI425" s="2"/>
      <c r="AJ425" s="2"/>
    </row>
    <row r="426" spans="1:36" ht="15.75" customHeight="1" x14ac:dyDescent="0.25">
      <c r="A426" s="2"/>
      <c r="B426" s="2"/>
      <c r="C426" s="3"/>
      <c r="D426" s="1"/>
      <c r="E426" s="1"/>
      <c r="F426" s="1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2"/>
      <c r="AG426" s="2"/>
      <c r="AH426" s="2"/>
      <c r="AI426" s="2"/>
      <c r="AJ426" s="2"/>
    </row>
    <row r="427" spans="1:36" ht="15.75" customHeight="1" x14ac:dyDescent="0.25">
      <c r="A427" s="2"/>
      <c r="B427" s="2"/>
      <c r="C427" s="3"/>
      <c r="D427" s="1"/>
      <c r="E427" s="1"/>
      <c r="F427" s="1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2"/>
      <c r="AG427" s="2"/>
      <c r="AH427" s="2"/>
      <c r="AI427" s="2"/>
      <c r="AJ427" s="2"/>
    </row>
    <row r="428" spans="1:36" ht="15.75" customHeight="1" x14ac:dyDescent="0.25">
      <c r="A428" s="2"/>
      <c r="B428" s="2"/>
      <c r="C428" s="3"/>
      <c r="D428" s="1"/>
      <c r="E428" s="1"/>
      <c r="F428" s="1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2"/>
      <c r="AG428" s="2"/>
      <c r="AH428" s="2"/>
      <c r="AI428" s="2"/>
      <c r="AJ428" s="2"/>
    </row>
    <row r="429" spans="1:36" ht="15.75" customHeight="1" x14ac:dyDescent="0.25">
      <c r="A429" s="2"/>
      <c r="B429" s="2"/>
      <c r="C429" s="3"/>
      <c r="D429" s="1"/>
      <c r="E429" s="1"/>
      <c r="F429" s="1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2"/>
      <c r="AG429" s="2"/>
      <c r="AH429" s="2"/>
      <c r="AI429" s="2"/>
      <c r="AJ429" s="2"/>
    </row>
    <row r="430" spans="1:36" ht="15.75" customHeight="1" x14ac:dyDescent="0.25">
      <c r="A430" s="2"/>
      <c r="B430" s="2"/>
      <c r="C430" s="3"/>
      <c r="D430" s="1"/>
      <c r="E430" s="1"/>
      <c r="F430" s="1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2"/>
      <c r="AG430" s="2"/>
      <c r="AH430" s="2"/>
      <c r="AI430" s="2"/>
      <c r="AJ430" s="2"/>
    </row>
    <row r="431" spans="1:36" ht="15.75" customHeight="1" x14ac:dyDescent="0.25">
      <c r="A431" s="2"/>
      <c r="B431" s="2"/>
      <c r="C431" s="3"/>
      <c r="D431" s="1"/>
      <c r="E431" s="1"/>
      <c r="F431" s="1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2"/>
      <c r="AG431" s="2"/>
      <c r="AH431" s="2"/>
      <c r="AI431" s="2"/>
      <c r="AJ431" s="2"/>
    </row>
    <row r="432" spans="1:36" ht="15.75" customHeight="1" x14ac:dyDescent="0.25">
      <c r="A432" s="2"/>
      <c r="B432" s="2"/>
      <c r="C432" s="3"/>
      <c r="D432" s="1"/>
      <c r="E432" s="1"/>
      <c r="F432" s="1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2"/>
      <c r="AG432" s="2"/>
      <c r="AH432" s="2"/>
      <c r="AI432" s="2"/>
      <c r="AJ432" s="2"/>
    </row>
    <row r="433" spans="1:36" ht="15.75" customHeight="1" x14ac:dyDescent="0.25">
      <c r="A433" s="2"/>
      <c r="B433" s="2"/>
      <c r="C433" s="3"/>
      <c r="D433" s="1"/>
      <c r="E433" s="1"/>
      <c r="F433" s="1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2"/>
      <c r="AG433" s="2"/>
      <c r="AH433" s="2"/>
      <c r="AI433" s="2"/>
      <c r="AJ433" s="2"/>
    </row>
    <row r="434" spans="1:36" ht="15.75" customHeight="1" x14ac:dyDescent="0.25">
      <c r="A434" s="2"/>
      <c r="B434" s="2"/>
      <c r="C434" s="3"/>
      <c r="D434" s="1"/>
      <c r="E434" s="1"/>
      <c r="F434" s="1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2"/>
      <c r="AG434" s="2"/>
      <c r="AH434" s="2"/>
      <c r="AI434" s="2"/>
      <c r="AJ434" s="2"/>
    </row>
    <row r="435" spans="1:36" ht="15.75" customHeight="1" x14ac:dyDescent="0.25">
      <c r="A435" s="2"/>
      <c r="B435" s="2"/>
      <c r="C435" s="3"/>
      <c r="D435" s="1"/>
      <c r="E435" s="1"/>
      <c r="F435" s="1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2"/>
      <c r="AG435" s="2"/>
      <c r="AH435" s="2"/>
      <c r="AI435" s="2"/>
      <c r="AJ435" s="2"/>
    </row>
    <row r="436" spans="1:36" ht="15.75" customHeight="1" x14ac:dyDescent="0.25">
      <c r="A436" s="2"/>
      <c r="B436" s="2"/>
      <c r="C436" s="3"/>
      <c r="D436" s="1"/>
      <c r="E436" s="1"/>
      <c r="F436" s="1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2"/>
      <c r="AG436" s="2"/>
      <c r="AH436" s="2"/>
      <c r="AI436" s="2"/>
      <c r="AJ436" s="2"/>
    </row>
    <row r="437" spans="1:36" ht="15.75" customHeight="1" x14ac:dyDescent="0.25">
      <c r="A437" s="2"/>
      <c r="B437" s="2"/>
      <c r="C437" s="3"/>
      <c r="D437" s="1"/>
      <c r="E437" s="1"/>
      <c r="F437" s="1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2"/>
      <c r="AG437" s="2"/>
      <c r="AH437" s="2"/>
      <c r="AI437" s="2"/>
      <c r="AJ437" s="2"/>
    </row>
    <row r="438" spans="1:36" ht="15.75" customHeight="1" x14ac:dyDescent="0.25">
      <c r="A438" s="2"/>
      <c r="B438" s="2"/>
      <c r="C438" s="3"/>
      <c r="D438" s="1"/>
      <c r="E438" s="1"/>
      <c r="F438" s="1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2"/>
      <c r="AG438" s="2"/>
      <c r="AH438" s="2"/>
      <c r="AI438" s="2"/>
      <c r="AJ438" s="2"/>
    </row>
    <row r="439" spans="1:36" ht="15.75" customHeight="1" x14ac:dyDescent="0.25">
      <c r="A439" s="2"/>
      <c r="B439" s="2"/>
      <c r="C439" s="3"/>
      <c r="D439" s="1"/>
      <c r="E439" s="1"/>
      <c r="F439" s="1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2"/>
      <c r="AG439" s="2"/>
      <c r="AH439" s="2"/>
      <c r="AI439" s="2"/>
      <c r="AJ439" s="2"/>
    </row>
    <row r="440" spans="1:36" ht="15.75" customHeight="1" x14ac:dyDescent="0.25">
      <c r="A440" s="2"/>
      <c r="B440" s="2"/>
      <c r="C440" s="3"/>
      <c r="D440" s="1"/>
      <c r="E440" s="1"/>
      <c r="F440" s="1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2"/>
      <c r="AG440" s="2"/>
      <c r="AH440" s="2"/>
      <c r="AI440" s="2"/>
      <c r="AJ440" s="2"/>
    </row>
    <row r="441" spans="1:36" ht="15.75" customHeight="1" x14ac:dyDescent="0.25">
      <c r="A441" s="2"/>
      <c r="B441" s="2"/>
      <c r="C441" s="3"/>
      <c r="D441" s="1"/>
      <c r="E441" s="1"/>
      <c r="F441" s="1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2"/>
      <c r="AG441" s="2"/>
      <c r="AH441" s="2"/>
      <c r="AI441" s="2"/>
      <c r="AJ441" s="2"/>
    </row>
    <row r="442" spans="1:36" ht="15.75" customHeight="1" x14ac:dyDescent="0.25">
      <c r="A442" s="2"/>
      <c r="B442" s="2"/>
      <c r="C442" s="3"/>
      <c r="D442" s="1"/>
      <c r="E442" s="1"/>
      <c r="F442" s="1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2"/>
      <c r="AG442" s="2"/>
      <c r="AH442" s="2"/>
      <c r="AI442" s="2"/>
      <c r="AJ442" s="2"/>
    </row>
    <row r="443" spans="1:36" ht="15.75" customHeight="1" x14ac:dyDescent="0.25">
      <c r="A443" s="2"/>
      <c r="B443" s="2"/>
      <c r="C443" s="3"/>
      <c r="D443" s="1"/>
      <c r="E443" s="1"/>
      <c r="F443" s="1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2"/>
      <c r="AG443" s="2"/>
      <c r="AH443" s="2"/>
      <c r="AI443" s="2"/>
      <c r="AJ443" s="2"/>
    </row>
    <row r="444" spans="1:36" ht="15.75" customHeight="1" x14ac:dyDescent="0.25">
      <c r="A444" s="2"/>
      <c r="B444" s="2"/>
      <c r="C444" s="3"/>
      <c r="D444" s="1"/>
      <c r="E444" s="1"/>
      <c r="F444" s="1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2"/>
      <c r="AG444" s="2"/>
      <c r="AH444" s="2"/>
      <c r="AI444" s="2"/>
      <c r="AJ444" s="2"/>
    </row>
    <row r="445" spans="1:36" ht="15.75" customHeight="1" x14ac:dyDescent="0.25">
      <c r="A445" s="2"/>
      <c r="B445" s="2"/>
      <c r="C445" s="3"/>
      <c r="D445" s="1"/>
      <c r="E445" s="1"/>
      <c r="F445" s="1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2"/>
      <c r="AG445" s="2"/>
      <c r="AH445" s="2"/>
      <c r="AI445" s="2"/>
      <c r="AJ445" s="2"/>
    </row>
    <row r="446" spans="1:36" ht="15.75" customHeight="1" x14ac:dyDescent="0.25">
      <c r="A446" s="2"/>
      <c r="B446" s="2"/>
      <c r="C446" s="3"/>
      <c r="D446" s="1"/>
      <c r="E446" s="1"/>
      <c r="F446" s="1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2"/>
      <c r="AG446" s="2"/>
      <c r="AH446" s="2"/>
      <c r="AI446" s="2"/>
      <c r="AJ446" s="2"/>
    </row>
    <row r="447" spans="1:36" ht="15.75" customHeight="1" x14ac:dyDescent="0.25">
      <c r="A447" s="2"/>
      <c r="B447" s="2"/>
      <c r="C447" s="3"/>
      <c r="D447" s="1"/>
      <c r="E447" s="1"/>
      <c r="F447" s="1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2"/>
      <c r="AG447" s="2"/>
      <c r="AH447" s="2"/>
      <c r="AI447" s="2"/>
      <c r="AJ447" s="2"/>
    </row>
    <row r="448" spans="1:36" ht="15.75" customHeight="1" x14ac:dyDescent="0.25">
      <c r="A448" s="2"/>
      <c r="B448" s="2"/>
      <c r="C448" s="3"/>
      <c r="D448" s="1"/>
      <c r="E448" s="1"/>
      <c r="F448" s="1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2"/>
      <c r="AG448" s="2"/>
      <c r="AH448" s="2"/>
      <c r="AI448" s="2"/>
      <c r="AJ448" s="2"/>
    </row>
    <row r="449" spans="1:36" ht="15.75" customHeight="1" x14ac:dyDescent="0.25">
      <c r="A449" s="2"/>
      <c r="B449" s="2"/>
      <c r="C449" s="3"/>
      <c r="D449" s="1"/>
      <c r="E449" s="1"/>
      <c r="F449" s="1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2"/>
      <c r="AG449" s="2"/>
      <c r="AH449" s="2"/>
      <c r="AI449" s="2"/>
      <c r="AJ449" s="2"/>
    </row>
    <row r="450" spans="1:36" ht="15.75" customHeight="1" x14ac:dyDescent="0.25">
      <c r="A450" s="2"/>
      <c r="B450" s="2"/>
      <c r="C450" s="3"/>
      <c r="D450" s="1"/>
      <c r="E450" s="1"/>
      <c r="F450" s="1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2"/>
      <c r="AG450" s="2"/>
      <c r="AH450" s="2"/>
      <c r="AI450" s="2"/>
      <c r="AJ450" s="2"/>
    </row>
    <row r="451" spans="1:36" ht="15.75" customHeight="1" x14ac:dyDescent="0.25">
      <c r="A451" s="2"/>
      <c r="B451" s="2"/>
      <c r="C451" s="3"/>
      <c r="D451" s="1"/>
      <c r="E451" s="1"/>
      <c r="F451" s="1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2"/>
      <c r="AG451" s="2"/>
      <c r="AH451" s="2"/>
      <c r="AI451" s="2"/>
      <c r="AJ451" s="2"/>
    </row>
    <row r="452" spans="1:36" ht="15.75" customHeight="1" x14ac:dyDescent="0.25">
      <c r="A452" s="2"/>
      <c r="B452" s="2"/>
      <c r="C452" s="3"/>
      <c r="D452" s="1"/>
      <c r="E452" s="1"/>
      <c r="F452" s="1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2"/>
      <c r="AG452" s="2"/>
      <c r="AH452" s="2"/>
      <c r="AI452" s="2"/>
      <c r="AJ452" s="2"/>
    </row>
    <row r="453" spans="1:36" ht="15.75" customHeight="1" x14ac:dyDescent="0.25">
      <c r="A453" s="2"/>
      <c r="B453" s="2"/>
      <c r="C453" s="3"/>
      <c r="D453" s="1"/>
      <c r="E453" s="1"/>
      <c r="F453" s="1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2"/>
      <c r="AG453" s="2"/>
      <c r="AH453" s="2"/>
      <c r="AI453" s="2"/>
      <c r="AJ453" s="2"/>
    </row>
    <row r="454" spans="1:36" ht="15.75" customHeight="1" x14ac:dyDescent="0.25">
      <c r="A454" s="2"/>
      <c r="B454" s="2"/>
      <c r="C454" s="3"/>
      <c r="D454" s="1"/>
      <c r="E454" s="1"/>
      <c r="F454" s="1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2"/>
      <c r="AG454" s="2"/>
      <c r="AH454" s="2"/>
      <c r="AI454" s="2"/>
      <c r="AJ454" s="2"/>
    </row>
    <row r="455" spans="1:36" ht="15.75" customHeight="1" x14ac:dyDescent="0.25">
      <c r="A455" s="2"/>
      <c r="B455" s="2"/>
      <c r="C455" s="3"/>
      <c r="D455" s="1"/>
      <c r="E455" s="1"/>
      <c r="F455" s="1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2"/>
      <c r="AG455" s="2"/>
      <c r="AH455" s="2"/>
      <c r="AI455" s="2"/>
      <c r="AJ455" s="2"/>
    </row>
    <row r="456" spans="1:36" ht="15.75" customHeight="1" x14ac:dyDescent="0.25">
      <c r="A456" s="2"/>
      <c r="B456" s="2"/>
      <c r="C456" s="3"/>
      <c r="D456" s="1"/>
      <c r="E456" s="1"/>
      <c r="F456" s="1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2"/>
      <c r="AG456" s="2"/>
      <c r="AH456" s="2"/>
      <c r="AI456" s="2"/>
      <c r="AJ456" s="2"/>
    </row>
    <row r="457" spans="1:36" ht="15.75" customHeight="1" x14ac:dyDescent="0.25">
      <c r="A457" s="2"/>
      <c r="B457" s="2"/>
      <c r="C457" s="3"/>
      <c r="D457" s="1"/>
      <c r="E457" s="1"/>
      <c r="F457" s="1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2"/>
      <c r="AG457" s="2"/>
      <c r="AH457" s="2"/>
      <c r="AI457" s="2"/>
      <c r="AJ457" s="2"/>
    </row>
    <row r="458" spans="1:36" ht="15.75" customHeight="1" x14ac:dyDescent="0.25">
      <c r="A458" s="2"/>
      <c r="B458" s="2"/>
      <c r="C458" s="3"/>
      <c r="D458" s="1"/>
      <c r="E458" s="1"/>
      <c r="F458" s="1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2"/>
      <c r="AG458" s="2"/>
      <c r="AH458" s="2"/>
      <c r="AI458" s="2"/>
      <c r="AJ458" s="2"/>
    </row>
    <row r="459" spans="1:36" ht="15.75" customHeight="1" x14ac:dyDescent="0.25">
      <c r="A459" s="2"/>
      <c r="B459" s="2"/>
      <c r="C459" s="3"/>
      <c r="D459" s="1"/>
      <c r="E459" s="1"/>
      <c r="F459" s="1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2"/>
      <c r="AG459" s="2"/>
      <c r="AH459" s="2"/>
      <c r="AI459" s="2"/>
      <c r="AJ459" s="2"/>
    </row>
    <row r="460" spans="1:36" ht="15.75" customHeight="1" x14ac:dyDescent="0.25">
      <c r="A460" s="2"/>
      <c r="B460" s="2"/>
      <c r="C460" s="3"/>
      <c r="D460" s="1"/>
      <c r="E460" s="1"/>
      <c r="F460" s="1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2"/>
      <c r="AG460" s="2"/>
      <c r="AH460" s="2"/>
      <c r="AI460" s="2"/>
      <c r="AJ460" s="2"/>
    </row>
    <row r="461" spans="1:36" ht="15.75" customHeight="1" x14ac:dyDescent="0.25">
      <c r="A461" s="2"/>
      <c r="B461" s="2"/>
      <c r="C461" s="3"/>
      <c r="D461" s="1"/>
      <c r="E461" s="1"/>
      <c r="F461" s="1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2"/>
      <c r="AG461" s="2"/>
      <c r="AH461" s="2"/>
      <c r="AI461" s="2"/>
      <c r="AJ461" s="2"/>
    </row>
    <row r="462" spans="1:36" ht="15.75" customHeight="1" x14ac:dyDescent="0.25">
      <c r="A462" s="2"/>
      <c r="B462" s="2"/>
      <c r="C462" s="3"/>
      <c r="D462" s="1"/>
      <c r="E462" s="1"/>
      <c r="F462" s="1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2"/>
      <c r="AG462" s="2"/>
      <c r="AH462" s="2"/>
      <c r="AI462" s="2"/>
      <c r="AJ462" s="2"/>
    </row>
    <row r="463" spans="1:36" ht="15.75" customHeight="1" x14ac:dyDescent="0.25">
      <c r="A463" s="2"/>
      <c r="B463" s="2"/>
      <c r="C463" s="3"/>
      <c r="D463" s="1"/>
      <c r="E463" s="1"/>
      <c r="F463" s="1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2"/>
      <c r="AG463" s="2"/>
      <c r="AH463" s="2"/>
      <c r="AI463" s="2"/>
      <c r="AJ463" s="2"/>
    </row>
    <row r="464" spans="1:36" ht="15.75" customHeight="1" x14ac:dyDescent="0.25">
      <c r="A464" s="2"/>
      <c r="B464" s="2"/>
      <c r="C464" s="3"/>
      <c r="D464" s="1"/>
      <c r="E464" s="1"/>
      <c r="F464" s="1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2"/>
      <c r="AG464" s="2"/>
      <c r="AH464" s="2"/>
      <c r="AI464" s="2"/>
      <c r="AJ464" s="2"/>
    </row>
    <row r="465" spans="1:36" ht="15.75" customHeight="1" x14ac:dyDescent="0.25">
      <c r="A465" s="2"/>
      <c r="B465" s="2"/>
      <c r="C465" s="3"/>
      <c r="D465" s="1"/>
      <c r="E465" s="1"/>
      <c r="F465" s="1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2"/>
      <c r="AG465" s="2"/>
      <c r="AH465" s="2"/>
      <c r="AI465" s="2"/>
      <c r="AJ465" s="2"/>
    </row>
    <row r="466" spans="1:36" ht="15.75" customHeight="1" x14ac:dyDescent="0.25">
      <c r="A466" s="2"/>
      <c r="B466" s="2"/>
      <c r="C466" s="3"/>
      <c r="D466" s="1"/>
      <c r="E466" s="1"/>
      <c r="F466" s="1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2"/>
      <c r="AG466" s="2"/>
      <c r="AH466" s="2"/>
      <c r="AI466" s="2"/>
      <c r="AJ466" s="2"/>
    </row>
    <row r="467" spans="1:36" ht="15.75" customHeight="1" x14ac:dyDescent="0.25">
      <c r="A467" s="2"/>
      <c r="B467" s="2"/>
      <c r="C467" s="3"/>
      <c r="D467" s="1"/>
      <c r="E467" s="1"/>
      <c r="F467" s="1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2"/>
      <c r="AG467" s="2"/>
      <c r="AH467" s="2"/>
      <c r="AI467" s="2"/>
      <c r="AJ467" s="2"/>
    </row>
    <row r="468" spans="1:36" ht="15.75" customHeight="1" x14ac:dyDescent="0.25">
      <c r="A468" s="2"/>
      <c r="B468" s="2"/>
      <c r="C468" s="3"/>
      <c r="D468" s="1"/>
      <c r="E468" s="1"/>
      <c r="F468" s="1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2"/>
      <c r="AG468" s="2"/>
      <c r="AH468" s="2"/>
      <c r="AI468" s="2"/>
      <c r="AJ468" s="2"/>
    </row>
    <row r="469" spans="1:36" ht="15.75" customHeight="1" x14ac:dyDescent="0.25">
      <c r="A469" s="2"/>
      <c r="B469" s="2"/>
      <c r="C469" s="3"/>
      <c r="D469" s="1"/>
      <c r="E469" s="1"/>
      <c r="F469" s="1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2"/>
      <c r="AG469" s="2"/>
      <c r="AH469" s="2"/>
      <c r="AI469" s="2"/>
      <c r="AJ469" s="2"/>
    </row>
    <row r="470" spans="1:36" ht="15.75" customHeight="1" x14ac:dyDescent="0.25">
      <c r="A470" s="2"/>
      <c r="B470" s="2"/>
      <c r="C470" s="3"/>
      <c r="D470" s="1"/>
      <c r="E470" s="1"/>
      <c r="F470" s="1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2"/>
      <c r="AG470" s="2"/>
      <c r="AH470" s="2"/>
      <c r="AI470" s="2"/>
      <c r="AJ470" s="2"/>
    </row>
    <row r="471" spans="1:36" ht="15.75" customHeight="1" x14ac:dyDescent="0.25">
      <c r="A471" s="2"/>
      <c r="B471" s="2"/>
      <c r="C471" s="3"/>
      <c r="D471" s="1"/>
      <c r="E471" s="1"/>
      <c r="F471" s="1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2"/>
      <c r="AG471" s="2"/>
      <c r="AH471" s="2"/>
      <c r="AI471" s="2"/>
      <c r="AJ471" s="2"/>
    </row>
    <row r="472" spans="1:36" ht="15.75" customHeight="1" x14ac:dyDescent="0.25">
      <c r="A472" s="2"/>
      <c r="B472" s="2"/>
      <c r="C472" s="3"/>
      <c r="D472" s="1"/>
      <c r="E472" s="1"/>
      <c r="F472" s="1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2"/>
      <c r="AG472" s="2"/>
      <c r="AH472" s="2"/>
      <c r="AI472" s="2"/>
      <c r="AJ472" s="2"/>
    </row>
    <row r="473" spans="1:36" ht="15.75" customHeight="1" x14ac:dyDescent="0.25">
      <c r="A473" s="2"/>
      <c r="B473" s="2"/>
      <c r="C473" s="3"/>
      <c r="D473" s="1"/>
      <c r="E473" s="1"/>
      <c r="F473" s="1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2"/>
      <c r="AG473" s="2"/>
      <c r="AH473" s="2"/>
      <c r="AI473" s="2"/>
      <c r="AJ473" s="2"/>
    </row>
    <row r="474" spans="1:36" ht="15.75" customHeight="1" x14ac:dyDescent="0.25">
      <c r="A474" s="2"/>
      <c r="B474" s="2"/>
      <c r="C474" s="3"/>
      <c r="D474" s="1"/>
      <c r="E474" s="1"/>
      <c r="F474" s="1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2"/>
      <c r="AG474" s="2"/>
      <c r="AH474" s="2"/>
      <c r="AI474" s="2"/>
      <c r="AJ474" s="2"/>
    </row>
    <row r="475" spans="1:36" ht="15.75" customHeight="1" x14ac:dyDescent="0.25">
      <c r="A475" s="2"/>
      <c r="B475" s="2"/>
      <c r="C475" s="3"/>
      <c r="D475" s="1"/>
      <c r="E475" s="1"/>
      <c r="F475" s="1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2"/>
      <c r="AG475" s="2"/>
      <c r="AH475" s="2"/>
      <c r="AI475" s="2"/>
      <c r="AJ475" s="2"/>
    </row>
    <row r="476" spans="1:36" ht="15.75" customHeight="1" x14ac:dyDescent="0.25">
      <c r="A476" s="2"/>
      <c r="B476" s="2"/>
      <c r="C476" s="3"/>
      <c r="D476" s="1"/>
      <c r="E476" s="1"/>
      <c r="F476" s="1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2"/>
      <c r="AG476" s="2"/>
      <c r="AH476" s="2"/>
      <c r="AI476" s="2"/>
      <c r="AJ476" s="2"/>
    </row>
    <row r="477" spans="1:36" ht="15.75" customHeight="1" x14ac:dyDescent="0.25">
      <c r="A477" s="2"/>
      <c r="B477" s="2"/>
      <c r="C477" s="3"/>
      <c r="D477" s="1"/>
      <c r="E477" s="1"/>
      <c r="F477" s="1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2"/>
      <c r="AG477" s="2"/>
      <c r="AH477" s="2"/>
      <c r="AI477" s="2"/>
      <c r="AJ477" s="2"/>
    </row>
    <row r="478" spans="1:36" ht="15.75" customHeight="1" x14ac:dyDescent="0.25">
      <c r="A478" s="2"/>
      <c r="B478" s="2"/>
      <c r="C478" s="3"/>
      <c r="D478" s="1"/>
      <c r="E478" s="1"/>
      <c r="F478" s="1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2"/>
      <c r="AG478" s="2"/>
      <c r="AH478" s="2"/>
      <c r="AI478" s="2"/>
      <c r="AJ478" s="2"/>
    </row>
    <row r="479" spans="1:36" ht="15.75" customHeight="1" x14ac:dyDescent="0.25">
      <c r="A479" s="2"/>
      <c r="B479" s="2"/>
      <c r="C479" s="3"/>
      <c r="D479" s="1"/>
      <c r="E479" s="1"/>
      <c r="F479" s="1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2"/>
      <c r="AG479" s="2"/>
      <c r="AH479" s="2"/>
      <c r="AI479" s="2"/>
      <c r="AJ479" s="2"/>
    </row>
    <row r="480" spans="1:36" ht="15.75" customHeight="1" x14ac:dyDescent="0.25">
      <c r="A480" s="2"/>
      <c r="B480" s="2"/>
      <c r="C480" s="3"/>
      <c r="D480" s="1"/>
      <c r="E480" s="1"/>
      <c r="F480" s="1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2"/>
      <c r="AG480" s="2"/>
      <c r="AH480" s="2"/>
      <c r="AI480" s="2"/>
      <c r="AJ480" s="2"/>
    </row>
    <row r="481" spans="1:36" ht="15.75" customHeight="1" x14ac:dyDescent="0.25">
      <c r="A481" s="2"/>
      <c r="B481" s="2"/>
      <c r="C481" s="3"/>
      <c r="D481" s="1"/>
      <c r="E481" s="1"/>
      <c r="F481" s="1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2"/>
      <c r="AG481" s="2"/>
      <c r="AH481" s="2"/>
      <c r="AI481" s="2"/>
      <c r="AJ481" s="2"/>
    </row>
    <row r="482" spans="1:36" ht="15.75" customHeight="1" x14ac:dyDescent="0.25">
      <c r="A482" s="2"/>
      <c r="B482" s="2"/>
      <c r="C482" s="3"/>
      <c r="D482" s="1"/>
      <c r="E482" s="1"/>
      <c r="F482" s="1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2"/>
      <c r="AG482" s="2"/>
      <c r="AH482" s="2"/>
      <c r="AI482" s="2"/>
      <c r="AJ482" s="2"/>
    </row>
    <row r="483" spans="1:36" ht="15.75" customHeight="1" x14ac:dyDescent="0.25">
      <c r="A483" s="2"/>
      <c r="B483" s="2"/>
      <c r="C483" s="3"/>
      <c r="D483" s="1"/>
      <c r="E483" s="1"/>
      <c r="F483" s="1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2"/>
      <c r="AG483" s="2"/>
      <c r="AH483" s="2"/>
      <c r="AI483" s="2"/>
      <c r="AJ483" s="2"/>
    </row>
    <row r="484" spans="1:36" ht="15.75" customHeight="1" x14ac:dyDescent="0.25">
      <c r="A484" s="2"/>
      <c r="B484" s="2"/>
      <c r="C484" s="3"/>
      <c r="D484" s="1"/>
      <c r="E484" s="1"/>
      <c r="F484" s="1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2"/>
      <c r="AG484" s="2"/>
      <c r="AH484" s="2"/>
      <c r="AI484" s="2"/>
      <c r="AJ484" s="2"/>
    </row>
    <row r="485" spans="1:36" ht="15.75" customHeight="1" x14ac:dyDescent="0.25">
      <c r="A485" s="2"/>
      <c r="B485" s="2"/>
      <c r="C485" s="3"/>
      <c r="D485" s="1"/>
      <c r="E485" s="1"/>
      <c r="F485" s="1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2"/>
      <c r="AG485" s="2"/>
      <c r="AH485" s="2"/>
      <c r="AI485" s="2"/>
      <c r="AJ485" s="2"/>
    </row>
    <row r="486" spans="1:36" ht="15.75" customHeight="1" x14ac:dyDescent="0.25">
      <c r="A486" s="2"/>
      <c r="B486" s="2"/>
      <c r="C486" s="3"/>
      <c r="D486" s="1"/>
      <c r="E486" s="1"/>
      <c r="F486" s="1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2"/>
      <c r="AG486" s="2"/>
      <c r="AH486" s="2"/>
      <c r="AI486" s="2"/>
      <c r="AJ486" s="2"/>
    </row>
    <row r="487" spans="1:36" ht="15.75" customHeight="1" x14ac:dyDescent="0.25">
      <c r="A487" s="2"/>
      <c r="B487" s="2"/>
      <c r="C487" s="3"/>
      <c r="D487" s="1"/>
      <c r="E487" s="1"/>
      <c r="F487" s="1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2"/>
      <c r="AG487" s="2"/>
      <c r="AH487" s="2"/>
      <c r="AI487" s="2"/>
      <c r="AJ487" s="2"/>
    </row>
    <row r="488" spans="1:36" ht="15.75" customHeight="1" x14ac:dyDescent="0.25">
      <c r="A488" s="2"/>
      <c r="B488" s="2"/>
      <c r="C488" s="3"/>
      <c r="D488" s="1"/>
      <c r="E488" s="1"/>
      <c r="F488" s="1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2"/>
      <c r="AG488" s="2"/>
      <c r="AH488" s="2"/>
      <c r="AI488" s="2"/>
      <c r="AJ488" s="2"/>
    </row>
    <row r="489" spans="1:36" ht="15.75" customHeight="1" x14ac:dyDescent="0.25">
      <c r="A489" s="2"/>
      <c r="B489" s="2"/>
      <c r="C489" s="3"/>
      <c r="D489" s="1"/>
      <c r="E489" s="1"/>
      <c r="F489" s="1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2"/>
      <c r="AG489" s="2"/>
      <c r="AH489" s="2"/>
      <c r="AI489" s="2"/>
      <c r="AJ489" s="2"/>
    </row>
    <row r="490" spans="1:36" ht="15.75" customHeight="1" x14ac:dyDescent="0.25">
      <c r="A490" s="2"/>
      <c r="B490" s="2"/>
      <c r="C490" s="3"/>
      <c r="D490" s="1"/>
      <c r="E490" s="1"/>
      <c r="F490" s="1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2"/>
      <c r="AG490" s="2"/>
      <c r="AH490" s="2"/>
      <c r="AI490" s="2"/>
      <c r="AJ490" s="2"/>
    </row>
    <row r="491" spans="1:36" ht="15.75" customHeight="1" x14ac:dyDescent="0.25">
      <c r="A491" s="2"/>
      <c r="B491" s="2"/>
      <c r="C491" s="3"/>
      <c r="D491" s="1"/>
      <c r="E491" s="1"/>
      <c r="F491" s="1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2"/>
      <c r="AG491" s="2"/>
      <c r="AH491" s="2"/>
      <c r="AI491" s="2"/>
      <c r="AJ491" s="2"/>
    </row>
    <row r="492" spans="1:36" ht="15.75" customHeight="1" x14ac:dyDescent="0.25">
      <c r="A492" s="2"/>
      <c r="B492" s="2"/>
      <c r="C492" s="3"/>
      <c r="D492" s="1"/>
      <c r="E492" s="1"/>
      <c r="F492" s="1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2"/>
      <c r="AG492" s="2"/>
      <c r="AH492" s="2"/>
      <c r="AI492" s="2"/>
      <c r="AJ492" s="2"/>
    </row>
    <row r="493" spans="1:36" ht="15.75" customHeight="1" x14ac:dyDescent="0.25">
      <c r="A493" s="2"/>
      <c r="B493" s="2"/>
      <c r="C493" s="3"/>
      <c r="D493" s="1"/>
      <c r="E493" s="1"/>
      <c r="F493" s="1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2"/>
      <c r="AG493" s="2"/>
      <c r="AH493" s="2"/>
      <c r="AI493" s="2"/>
      <c r="AJ493" s="2"/>
    </row>
    <row r="494" spans="1:36" ht="15.75" customHeight="1" x14ac:dyDescent="0.25">
      <c r="A494" s="2"/>
      <c r="B494" s="2"/>
      <c r="C494" s="3"/>
      <c r="D494" s="1"/>
      <c r="E494" s="1"/>
      <c r="F494" s="1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2"/>
      <c r="AG494" s="2"/>
      <c r="AH494" s="2"/>
      <c r="AI494" s="2"/>
      <c r="AJ494" s="2"/>
    </row>
    <row r="495" spans="1:36" ht="15.75" customHeight="1" x14ac:dyDescent="0.25">
      <c r="A495" s="2"/>
      <c r="B495" s="2"/>
      <c r="C495" s="3"/>
      <c r="D495" s="1"/>
      <c r="E495" s="1"/>
      <c r="F495" s="1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2"/>
      <c r="AG495" s="2"/>
      <c r="AH495" s="2"/>
      <c r="AI495" s="2"/>
      <c r="AJ495" s="2"/>
    </row>
    <row r="496" spans="1:36" ht="15.75" customHeight="1" x14ac:dyDescent="0.25">
      <c r="A496" s="2"/>
      <c r="B496" s="2"/>
      <c r="C496" s="3"/>
      <c r="D496" s="1"/>
      <c r="E496" s="1"/>
      <c r="F496" s="1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2"/>
      <c r="AG496" s="2"/>
      <c r="AH496" s="2"/>
      <c r="AI496" s="2"/>
      <c r="AJ496" s="2"/>
    </row>
    <row r="497" spans="1:36" ht="15.75" customHeight="1" x14ac:dyDescent="0.25">
      <c r="A497" s="2"/>
      <c r="B497" s="2"/>
      <c r="C497" s="3"/>
      <c r="D497" s="1"/>
      <c r="E497" s="1"/>
      <c r="F497" s="1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2"/>
      <c r="AG497" s="2"/>
      <c r="AH497" s="2"/>
      <c r="AI497" s="2"/>
      <c r="AJ497" s="2"/>
    </row>
    <row r="498" spans="1:36" ht="15.75" customHeight="1" x14ac:dyDescent="0.25">
      <c r="A498" s="2"/>
      <c r="B498" s="2"/>
      <c r="C498" s="3"/>
      <c r="D498" s="1"/>
      <c r="E498" s="1"/>
      <c r="F498" s="1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2"/>
      <c r="AG498" s="2"/>
      <c r="AH498" s="2"/>
      <c r="AI498" s="2"/>
      <c r="AJ498" s="2"/>
    </row>
    <row r="499" spans="1:36" ht="15.75" customHeight="1" x14ac:dyDescent="0.25">
      <c r="A499" s="2"/>
      <c r="B499" s="2"/>
      <c r="C499" s="3"/>
      <c r="D499" s="1"/>
      <c r="E499" s="1"/>
      <c r="F499" s="1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2"/>
      <c r="AG499" s="2"/>
      <c r="AH499" s="2"/>
      <c r="AI499" s="2"/>
      <c r="AJ499" s="2"/>
    </row>
    <row r="500" spans="1:36" ht="15.75" customHeight="1" x14ac:dyDescent="0.25">
      <c r="A500" s="2"/>
      <c r="B500" s="2"/>
      <c r="C500" s="3"/>
      <c r="D500" s="1"/>
      <c r="E500" s="1"/>
      <c r="F500" s="1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2"/>
      <c r="AG500" s="2"/>
      <c r="AH500" s="2"/>
      <c r="AI500" s="2"/>
      <c r="AJ500" s="2"/>
    </row>
    <row r="501" spans="1:36" ht="15.75" customHeight="1" x14ac:dyDescent="0.25">
      <c r="A501" s="2"/>
      <c r="B501" s="2"/>
      <c r="C501" s="3"/>
      <c r="D501" s="1"/>
      <c r="E501" s="1"/>
      <c r="F501" s="1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2"/>
      <c r="AG501" s="2"/>
      <c r="AH501" s="2"/>
      <c r="AI501" s="2"/>
      <c r="AJ501" s="2"/>
    </row>
    <row r="502" spans="1:36" ht="15.75" customHeight="1" x14ac:dyDescent="0.25">
      <c r="A502" s="2"/>
      <c r="B502" s="2"/>
      <c r="C502" s="3"/>
      <c r="D502" s="1"/>
      <c r="E502" s="1"/>
      <c r="F502" s="1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2"/>
      <c r="AG502" s="2"/>
      <c r="AH502" s="2"/>
      <c r="AI502" s="2"/>
      <c r="AJ502" s="2"/>
    </row>
    <row r="503" spans="1:36" ht="15.75" customHeight="1" x14ac:dyDescent="0.25">
      <c r="A503" s="2"/>
      <c r="B503" s="2"/>
      <c r="C503" s="3"/>
      <c r="D503" s="1"/>
      <c r="E503" s="1"/>
      <c r="F503" s="1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2"/>
      <c r="AG503" s="2"/>
      <c r="AH503" s="2"/>
      <c r="AI503" s="2"/>
      <c r="AJ503" s="2"/>
    </row>
    <row r="504" spans="1:36" ht="15.75" customHeight="1" x14ac:dyDescent="0.25">
      <c r="A504" s="2"/>
      <c r="B504" s="2"/>
      <c r="C504" s="3"/>
      <c r="D504" s="1"/>
      <c r="E504" s="1"/>
      <c r="F504" s="1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2"/>
      <c r="AG504" s="2"/>
      <c r="AH504" s="2"/>
      <c r="AI504" s="2"/>
      <c r="AJ504" s="2"/>
    </row>
    <row r="505" spans="1:36" ht="15.75" customHeight="1" x14ac:dyDescent="0.25">
      <c r="A505" s="2"/>
      <c r="B505" s="2"/>
      <c r="C505" s="3"/>
      <c r="D505" s="1"/>
      <c r="E505" s="1"/>
      <c r="F505" s="1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2"/>
      <c r="AG505" s="2"/>
      <c r="AH505" s="2"/>
      <c r="AI505" s="2"/>
      <c r="AJ505" s="2"/>
    </row>
    <row r="506" spans="1:36" ht="15.75" customHeight="1" x14ac:dyDescent="0.25">
      <c r="A506" s="2"/>
      <c r="B506" s="2"/>
      <c r="C506" s="3"/>
      <c r="D506" s="1"/>
      <c r="E506" s="1"/>
      <c r="F506" s="1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2"/>
      <c r="AG506" s="2"/>
      <c r="AH506" s="2"/>
      <c r="AI506" s="2"/>
      <c r="AJ506" s="2"/>
    </row>
    <row r="507" spans="1:36" ht="15.75" customHeight="1" x14ac:dyDescent="0.25">
      <c r="A507" s="2"/>
      <c r="B507" s="2"/>
      <c r="C507" s="3"/>
      <c r="D507" s="1"/>
      <c r="E507" s="1"/>
      <c r="F507" s="1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2"/>
      <c r="AG507" s="2"/>
      <c r="AH507" s="2"/>
      <c r="AI507" s="2"/>
      <c r="AJ507" s="2"/>
    </row>
    <row r="508" spans="1:36" ht="15.75" customHeight="1" x14ac:dyDescent="0.25">
      <c r="A508" s="2" t="s">
        <v>338</v>
      </c>
      <c r="B508" s="2"/>
      <c r="C508" s="3"/>
      <c r="D508" s="1"/>
      <c r="E508" s="1"/>
      <c r="F508" s="1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2"/>
      <c r="AG508" s="2"/>
      <c r="AH508" s="2"/>
      <c r="AI508" s="2"/>
      <c r="AJ508" s="2"/>
    </row>
    <row r="509" spans="1:36" ht="15.75" customHeight="1" x14ac:dyDescent="0.25">
      <c r="A509" s="2"/>
      <c r="B509" s="2"/>
      <c r="C509" s="3"/>
      <c r="D509" s="1"/>
      <c r="E509" s="1"/>
      <c r="F509" s="1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2"/>
      <c r="AG509" s="2"/>
      <c r="AH509" s="2"/>
      <c r="AI509" s="2"/>
      <c r="AJ509" s="2"/>
    </row>
    <row r="510" spans="1:36" ht="15.75" customHeight="1" x14ac:dyDescent="0.25">
      <c r="A510" s="2"/>
      <c r="B510" s="2"/>
      <c r="C510" s="3"/>
      <c r="D510" s="1"/>
      <c r="E510" s="1"/>
      <c r="F510" s="1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2"/>
      <c r="AG510" s="2"/>
      <c r="AH510" s="2"/>
      <c r="AI510" s="2"/>
      <c r="AJ510" s="2"/>
    </row>
    <row r="511" spans="1:36" ht="15.75" customHeight="1" x14ac:dyDescent="0.25">
      <c r="A511" s="2"/>
      <c r="B511" s="2"/>
      <c r="C511" s="3"/>
      <c r="D511" s="1"/>
      <c r="E511" s="1"/>
      <c r="F511" s="1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2"/>
      <c r="AG511" s="2"/>
      <c r="AH511" s="2"/>
      <c r="AI511" s="2"/>
      <c r="AJ511" s="2"/>
    </row>
    <row r="512" spans="1:36" ht="15.75" customHeight="1" x14ac:dyDescent="0.25">
      <c r="A512" s="2"/>
      <c r="B512" s="2"/>
      <c r="C512" s="3"/>
      <c r="D512" s="1"/>
      <c r="E512" s="1"/>
      <c r="F512" s="1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2"/>
      <c r="AG512" s="2"/>
      <c r="AH512" s="2"/>
      <c r="AI512" s="2"/>
      <c r="AJ512" s="2"/>
    </row>
    <row r="513" spans="1:36" ht="15.75" customHeight="1" x14ac:dyDescent="0.25">
      <c r="A513" s="2"/>
      <c r="B513" s="2"/>
      <c r="C513" s="3"/>
      <c r="D513" s="1"/>
      <c r="E513" s="1"/>
      <c r="F513" s="1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2"/>
      <c r="AG513" s="2"/>
      <c r="AH513" s="2"/>
      <c r="AI513" s="2"/>
      <c r="AJ513" s="2"/>
    </row>
    <row r="514" spans="1:36" ht="15.75" customHeight="1" x14ac:dyDescent="0.25">
      <c r="A514" s="2"/>
      <c r="B514" s="2"/>
      <c r="C514" s="3"/>
      <c r="D514" s="1"/>
      <c r="E514" s="1"/>
      <c r="F514" s="1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2"/>
      <c r="AG514" s="2"/>
      <c r="AH514" s="2"/>
      <c r="AI514" s="2"/>
      <c r="AJ514" s="2"/>
    </row>
    <row r="515" spans="1:36" ht="15.75" customHeight="1" x14ac:dyDescent="0.25">
      <c r="A515" s="2"/>
      <c r="B515" s="2"/>
      <c r="C515" s="3"/>
      <c r="D515" s="1"/>
      <c r="E515" s="1"/>
      <c r="F515" s="1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2"/>
      <c r="AG515" s="2"/>
      <c r="AH515" s="2"/>
      <c r="AI515" s="2"/>
      <c r="AJ515" s="2"/>
    </row>
    <row r="516" spans="1:36" ht="15.75" customHeight="1" x14ac:dyDescent="0.25">
      <c r="A516" s="2"/>
      <c r="B516" s="2"/>
      <c r="C516" s="3"/>
      <c r="D516" s="1"/>
      <c r="E516" s="1"/>
      <c r="F516" s="1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2"/>
      <c r="AG516" s="2"/>
      <c r="AH516" s="2"/>
      <c r="AI516" s="2"/>
      <c r="AJ516" s="2"/>
    </row>
    <row r="517" spans="1:36" ht="15.75" customHeight="1" x14ac:dyDescent="0.25">
      <c r="A517" s="2" t="s">
        <v>339</v>
      </c>
      <c r="B517" s="2"/>
      <c r="C517" s="3"/>
      <c r="D517" s="1"/>
      <c r="E517" s="1"/>
      <c r="F517" s="1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2"/>
      <c r="AG517" s="2"/>
      <c r="AH517" s="2"/>
      <c r="AI517" s="2"/>
      <c r="AJ517" s="2"/>
    </row>
    <row r="518" spans="1:36" ht="15.75" customHeight="1" x14ac:dyDescent="0.25">
      <c r="A518" s="2"/>
      <c r="B518" s="2"/>
      <c r="C518" s="3"/>
      <c r="D518" s="1"/>
      <c r="E518" s="1"/>
      <c r="F518" s="1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2"/>
      <c r="AG518" s="2"/>
      <c r="AH518" s="2"/>
      <c r="AI518" s="2"/>
      <c r="AJ518" s="2"/>
    </row>
    <row r="519" spans="1:36" ht="15.75" customHeight="1" x14ac:dyDescent="0.25">
      <c r="A519" s="2" t="s">
        <v>340</v>
      </c>
      <c r="B519" s="2"/>
      <c r="C519" s="3"/>
      <c r="D519" s="1"/>
      <c r="E519" s="1"/>
      <c r="F519" s="1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2"/>
      <c r="AG519" s="2"/>
      <c r="AH519" s="2"/>
      <c r="AI519" s="2"/>
      <c r="AJ519" s="2"/>
    </row>
    <row r="520" spans="1:36" ht="15.75" customHeight="1" x14ac:dyDescent="0.25">
      <c r="A520" s="2"/>
      <c r="B520" s="2"/>
      <c r="C520" s="3"/>
      <c r="D520" s="1"/>
      <c r="E520" s="1"/>
      <c r="F520" s="1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2"/>
      <c r="AG520" s="2"/>
      <c r="AH520" s="2"/>
      <c r="AI520" s="2"/>
      <c r="AJ520" s="2"/>
    </row>
    <row r="521" spans="1:36" ht="15.75" customHeight="1" x14ac:dyDescent="0.25">
      <c r="A521" s="2" t="s">
        <v>341</v>
      </c>
      <c r="B521" s="2"/>
      <c r="C521" s="3"/>
      <c r="D521" s="1"/>
      <c r="E521" s="1"/>
      <c r="F521" s="1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2"/>
      <c r="AG521" s="2"/>
      <c r="AH521" s="2"/>
      <c r="AI521" s="2"/>
      <c r="AJ521" s="2"/>
    </row>
    <row r="522" spans="1:36" ht="15.75" customHeight="1" x14ac:dyDescent="0.25">
      <c r="A522" s="2" t="s">
        <v>342</v>
      </c>
      <c r="B522" s="2"/>
      <c r="C522" s="3"/>
      <c r="D522" s="1"/>
      <c r="E522" s="1"/>
      <c r="F522" s="1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2"/>
      <c r="AG522" s="2"/>
      <c r="AH522" s="2"/>
      <c r="AI522" s="2"/>
      <c r="AJ522" s="2"/>
    </row>
    <row r="523" spans="1:36" ht="15.75" customHeight="1" x14ac:dyDescent="0.25">
      <c r="A523" s="2" t="s">
        <v>343</v>
      </c>
      <c r="B523" s="2"/>
      <c r="C523" s="3"/>
      <c r="D523" s="1"/>
      <c r="E523" s="1"/>
      <c r="F523" s="1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2"/>
      <c r="AG523" s="2"/>
      <c r="AH523" s="2"/>
      <c r="AI523" s="2"/>
      <c r="AJ523" s="2"/>
    </row>
    <row r="524" spans="1:36" ht="15.75" customHeight="1" x14ac:dyDescent="0.25">
      <c r="A524" s="2" t="s">
        <v>344</v>
      </c>
      <c r="B524" s="2"/>
      <c r="C524" s="3"/>
      <c r="D524" s="1"/>
      <c r="E524" s="1"/>
      <c r="F524" s="1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2"/>
      <c r="AG524" s="2"/>
      <c r="AH524" s="2"/>
      <c r="AI524" s="2"/>
      <c r="AJ524" s="2"/>
    </row>
    <row r="525" spans="1:36" ht="15.75" customHeight="1" x14ac:dyDescent="0.25">
      <c r="A525" s="40" t="s">
        <v>345</v>
      </c>
      <c r="B525" s="34"/>
      <c r="C525" s="15"/>
      <c r="D525" s="41"/>
      <c r="E525" s="41"/>
      <c r="F525" s="41"/>
      <c r="G525" s="41"/>
      <c r="H525" s="6"/>
      <c r="I525" s="42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34"/>
      <c r="AG525" s="34"/>
      <c r="AH525" s="34"/>
      <c r="AI525" s="34"/>
      <c r="AJ525" s="34"/>
    </row>
    <row r="526" spans="1:36" ht="15.75" customHeight="1" x14ac:dyDescent="0.25">
      <c r="A526" s="2"/>
      <c r="B526" s="2"/>
      <c r="C526" s="3"/>
      <c r="D526" s="1"/>
      <c r="E526" s="1"/>
      <c r="F526" s="1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2"/>
      <c r="AG526" s="2"/>
      <c r="AH526" s="2"/>
      <c r="AI526" s="2"/>
      <c r="AJ526" s="2"/>
    </row>
    <row r="527" spans="1:36" ht="15.75" customHeight="1" x14ac:dyDescent="0.25">
      <c r="A527" s="2"/>
      <c r="B527" s="2"/>
      <c r="C527" s="3"/>
      <c r="D527" s="1"/>
      <c r="E527" s="1"/>
      <c r="F527" s="1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2"/>
      <c r="AG527" s="2"/>
      <c r="AH527" s="2"/>
      <c r="AI527" s="2"/>
      <c r="AJ527" s="2"/>
    </row>
    <row r="528" spans="1:36" ht="15.75" customHeight="1" x14ac:dyDescent="0.25">
      <c r="A528" s="2"/>
      <c r="B528" s="2"/>
      <c r="C528" s="3"/>
      <c r="D528" s="1"/>
      <c r="E528" s="1"/>
      <c r="F528" s="1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2"/>
      <c r="AG528" s="2"/>
      <c r="AH528" s="2"/>
      <c r="AI528" s="2"/>
      <c r="AJ528" s="2"/>
    </row>
    <row r="529" spans="1:36" ht="15.75" customHeight="1" x14ac:dyDescent="0.25">
      <c r="A529" s="2"/>
      <c r="B529" s="2"/>
      <c r="C529" s="3"/>
      <c r="D529" s="1"/>
      <c r="E529" s="1"/>
      <c r="F529" s="1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2"/>
      <c r="AG529" s="2"/>
      <c r="AH529" s="2"/>
      <c r="AI529" s="2"/>
      <c r="AJ529" s="2"/>
    </row>
    <row r="530" spans="1:36" ht="15.75" customHeight="1" x14ac:dyDescent="0.25">
      <c r="A530" s="2"/>
      <c r="B530" s="2"/>
      <c r="C530" s="3"/>
      <c r="D530" s="1"/>
      <c r="E530" s="1"/>
      <c r="F530" s="1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2"/>
      <c r="AG530" s="2"/>
      <c r="AH530" s="2"/>
      <c r="AI530" s="2"/>
      <c r="AJ530" s="2"/>
    </row>
    <row r="531" spans="1:36" ht="15.75" customHeight="1" x14ac:dyDescent="0.25">
      <c r="A531" s="2"/>
      <c r="B531" s="2"/>
      <c r="C531" s="3"/>
      <c r="D531" s="1"/>
      <c r="E531" s="1"/>
      <c r="F531" s="1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2"/>
      <c r="AG531" s="2"/>
      <c r="AH531" s="2"/>
      <c r="AI531" s="2"/>
      <c r="AJ531" s="2"/>
    </row>
    <row r="532" spans="1:36" ht="15.75" customHeight="1" x14ac:dyDescent="0.25">
      <c r="A532" s="2"/>
      <c r="B532" s="2"/>
      <c r="C532" s="3"/>
      <c r="D532" s="1"/>
      <c r="E532" s="1"/>
      <c r="F532" s="1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2"/>
      <c r="AG532" s="2"/>
      <c r="AH532" s="2"/>
      <c r="AI532" s="2"/>
      <c r="AJ532" s="2"/>
    </row>
    <row r="533" spans="1:36" ht="15.75" customHeight="1" x14ac:dyDescent="0.25">
      <c r="A533" s="2"/>
      <c r="B533" s="2"/>
      <c r="C533" s="3"/>
      <c r="D533" s="1"/>
      <c r="E533" s="1"/>
      <c r="F533" s="1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2"/>
      <c r="AG533" s="2"/>
      <c r="AH533" s="2"/>
      <c r="AI533" s="2"/>
      <c r="AJ533" s="2"/>
    </row>
    <row r="534" spans="1:36" ht="15.75" customHeight="1" x14ac:dyDescent="0.25">
      <c r="A534" s="2"/>
      <c r="B534" s="2"/>
      <c r="C534" s="3"/>
      <c r="D534" s="1"/>
      <c r="E534" s="1"/>
      <c r="F534" s="1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2"/>
      <c r="AG534" s="2"/>
      <c r="AH534" s="2"/>
      <c r="AI534" s="2"/>
      <c r="AJ534" s="2"/>
    </row>
    <row r="535" spans="1:36" ht="15.75" customHeight="1" x14ac:dyDescent="0.25">
      <c r="A535" s="2"/>
      <c r="B535" s="2"/>
      <c r="C535" s="3"/>
      <c r="D535" s="1"/>
      <c r="E535" s="1"/>
      <c r="F535" s="1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2"/>
      <c r="AG535" s="2"/>
      <c r="AH535" s="2"/>
      <c r="AI535" s="2"/>
      <c r="AJ535" s="2"/>
    </row>
    <row r="536" spans="1:36" ht="15.75" customHeight="1" x14ac:dyDescent="0.25">
      <c r="A536" s="2"/>
      <c r="B536" s="2"/>
      <c r="C536" s="3"/>
      <c r="D536" s="1"/>
      <c r="E536" s="1"/>
      <c r="F536" s="1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2"/>
      <c r="AG536" s="2"/>
      <c r="AH536" s="2"/>
      <c r="AI536" s="2"/>
      <c r="AJ536" s="2"/>
    </row>
    <row r="537" spans="1:36" ht="15.75" customHeight="1" x14ac:dyDescent="0.25">
      <c r="A537" s="2"/>
      <c r="B537" s="2"/>
      <c r="C537" s="3"/>
      <c r="D537" s="1"/>
      <c r="E537" s="1"/>
      <c r="F537" s="1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2"/>
      <c r="AG537" s="2"/>
      <c r="AH537" s="2"/>
      <c r="AI537" s="2"/>
      <c r="AJ537" s="2"/>
    </row>
    <row r="538" spans="1:36" ht="15.75" customHeight="1" x14ac:dyDescent="0.25">
      <c r="A538" s="2"/>
      <c r="B538" s="2"/>
      <c r="C538" s="3"/>
      <c r="D538" s="1"/>
      <c r="E538" s="1"/>
      <c r="F538" s="1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2"/>
      <c r="AG538" s="2"/>
      <c r="AH538" s="2"/>
      <c r="AI538" s="2"/>
      <c r="AJ538" s="2"/>
    </row>
    <row r="539" spans="1:36" ht="15.75" customHeight="1" x14ac:dyDescent="0.25">
      <c r="A539" s="2"/>
      <c r="B539" s="2"/>
      <c r="C539" s="3"/>
      <c r="D539" s="1"/>
      <c r="E539" s="1"/>
      <c r="F539" s="1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2"/>
      <c r="AG539" s="2"/>
      <c r="AH539" s="2"/>
      <c r="AI539" s="2"/>
      <c r="AJ539" s="2"/>
    </row>
    <row r="540" spans="1:36" ht="15.75" customHeight="1" x14ac:dyDescent="0.25">
      <c r="A540" s="2"/>
      <c r="B540" s="2"/>
      <c r="C540" s="3"/>
      <c r="D540" s="1"/>
      <c r="E540" s="1"/>
      <c r="F540" s="1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2"/>
      <c r="AG540" s="2"/>
      <c r="AH540" s="2"/>
      <c r="AI540" s="2"/>
      <c r="AJ540" s="2"/>
    </row>
    <row r="541" spans="1:36" ht="15.75" customHeight="1" x14ac:dyDescent="0.25">
      <c r="A541" s="2"/>
      <c r="B541" s="2"/>
      <c r="C541" s="3"/>
      <c r="D541" s="1"/>
      <c r="E541" s="1"/>
      <c r="F541" s="1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2"/>
      <c r="AG541" s="2"/>
      <c r="AH541" s="2"/>
      <c r="AI541" s="2"/>
      <c r="AJ541" s="2"/>
    </row>
    <row r="542" spans="1:36" ht="15.75" customHeight="1" x14ac:dyDescent="0.25">
      <c r="A542" s="2"/>
      <c r="B542" s="2"/>
      <c r="C542" s="3"/>
      <c r="D542" s="1"/>
      <c r="E542" s="1"/>
      <c r="F542" s="1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2"/>
      <c r="AG542" s="2"/>
      <c r="AH542" s="2"/>
      <c r="AI542" s="2"/>
      <c r="AJ542" s="2"/>
    </row>
    <row r="543" spans="1:36" ht="15.75" customHeight="1" x14ac:dyDescent="0.25">
      <c r="A543" s="2"/>
      <c r="B543" s="2"/>
      <c r="C543" s="3"/>
      <c r="D543" s="1"/>
      <c r="E543" s="1"/>
      <c r="F543" s="1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2"/>
      <c r="AG543" s="2"/>
      <c r="AH543" s="2"/>
      <c r="AI543" s="2"/>
      <c r="AJ543" s="2"/>
    </row>
    <row r="544" spans="1:36" ht="15.75" customHeight="1" x14ac:dyDescent="0.25">
      <c r="A544" s="2"/>
      <c r="B544" s="2"/>
      <c r="C544" s="3"/>
      <c r="D544" s="1"/>
      <c r="E544" s="1"/>
      <c r="F544" s="1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2"/>
      <c r="AG544" s="2"/>
      <c r="AH544" s="2"/>
      <c r="AI544" s="2"/>
      <c r="AJ544" s="2"/>
    </row>
    <row r="545" spans="1:36" ht="15.75" customHeight="1" x14ac:dyDescent="0.25">
      <c r="A545" s="2"/>
      <c r="B545" s="2"/>
      <c r="C545" s="3"/>
      <c r="D545" s="1"/>
      <c r="E545" s="1"/>
      <c r="F545" s="1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2"/>
      <c r="AG545" s="2"/>
      <c r="AH545" s="2"/>
      <c r="AI545" s="2"/>
      <c r="AJ545" s="2"/>
    </row>
    <row r="546" spans="1:36" ht="15.75" customHeight="1" x14ac:dyDescent="0.25">
      <c r="A546" s="2"/>
      <c r="B546" s="2"/>
      <c r="C546" s="3"/>
      <c r="D546" s="1"/>
      <c r="E546" s="1"/>
      <c r="F546" s="1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2"/>
      <c r="AG546" s="2"/>
      <c r="AH546" s="2"/>
      <c r="AI546" s="2"/>
      <c r="AJ546" s="2"/>
    </row>
    <row r="547" spans="1:36" ht="15.75" customHeight="1" x14ac:dyDescent="0.25">
      <c r="A547" s="2"/>
      <c r="B547" s="2"/>
      <c r="C547" s="3"/>
      <c r="D547" s="1"/>
      <c r="E547" s="1"/>
      <c r="F547" s="1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2"/>
      <c r="AG547" s="2"/>
      <c r="AH547" s="2"/>
      <c r="AI547" s="2"/>
      <c r="AJ547" s="2"/>
    </row>
    <row r="548" spans="1:36" ht="15.75" customHeight="1" x14ac:dyDescent="0.25">
      <c r="A548" s="2"/>
      <c r="B548" s="2"/>
      <c r="C548" s="3"/>
      <c r="D548" s="1"/>
      <c r="E548" s="1"/>
      <c r="F548" s="1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2"/>
      <c r="AG548" s="2"/>
      <c r="AH548" s="2"/>
      <c r="AI548" s="2"/>
      <c r="AJ548" s="2"/>
    </row>
    <row r="549" spans="1:36" ht="15.75" customHeight="1" x14ac:dyDescent="0.25">
      <c r="A549" s="2"/>
      <c r="B549" s="2"/>
      <c r="C549" s="3"/>
      <c r="D549" s="1"/>
      <c r="E549" s="1"/>
      <c r="F549" s="1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2"/>
      <c r="AG549" s="2"/>
      <c r="AH549" s="2"/>
      <c r="AI549" s="2"/>
      <c r="AJ549" s="2"/>
    </row>
    <row r="550" spans="1:36" ht="15.75" customHeight="1" x14ac:dyDescent="0.25">
      <c r="A550" s="2"/>
      <c r="B550" s="2"/>
      <c r="C550" s="3"/>
      <c r="D550" s="1"/>
      <c r="E550" s="1"/>
      <c r="F550" s="1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2"/>
      <c r="AG550" s="2"/>
      <c r="AH550" s="2"/>
      <c r="AI550" s="2"/>
      <c r="AJ550" s="2"/>
    </row>
    <row r="551" spans="1:36" ht="15.75" customHeight="1" x14ac:dyDescent="0.25">
      <c r="A551" s="2"/>
      <c r="B551" s="2"/>
      <c r="C551" s="3"/>
      <c r="D551" s="1"/>
      <c r="E551" s="1"/>
      <c r="F551" s="1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2"/>
      <c r="AG551" s="2"/>
      <c r="AH551" s="2"/>
      <c r="AI551" s="2"/>
      <c r="AJ551" s="2"/>
    </row>
    <row r="552" spans="1:36" ht="15.75" customHeight="1" x14ac:dyDescent="0.25">
      <c r="A552" s="2"/>
      <c r="B552" s="2"/>
      <c r="C552" s="3"/>
      <c r="D552" s="1"/>
      <c r="E552" s="1"/>
      <c r="F552" s="1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2"/>
      <c r="AG552" s="2"/>
      <c r="AH552" s="2"/>
      <c r="AI552" s="2"/>
      <c r="AJ552" s="2"/>
    </row>
    <row r="553" spans="1:36" ht="15.75" customHeight="1" x14ac:dyDescent="0.25">
      <c r="A553" s="2"/>
      <c r="B553" s="2"/>
      <c r="C553" s="3"/>
      <c r="D553" s="1"/>
      <c r="E553" s="1"/>
      <c r="F553" s="1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2"/>
      <c r="AG553" s="2"/>
      <c r="AH553" s="2"/>
      <c r="AI553" s="2"/>
      <c r="AJ553" s="2"/>
    </row>
    <row r="554" spans="1:36" ht="15.75" customHeight="1" x14ac:dyDescent="0.25">
      <c r="A554" s="2"/>
      <c r="B554" s="2"/>
      <c r="C554" s="3"/>
      <c r="D554" s="1"/>
      <c r="E554" s="1"/>
      <c r="F554" s="1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2"/>
      <c r="AG554" s="2"/>
      <c r="AH554" s="2"/>
      <c r="AI554" s="2"/>
      <c r="AJ554" s="2"/>
    </row>
    <row r="555" spans="1:36" ht="15.75" customHeight="1" x14ac:dyDescent="0.25">
      <c r="A555" s="2"/>
      <c r="B555" s="2"/>
      <c r="C555" s="3"/>
      <c r="D555" s="1"/>
      <c r="E555" s="1"/>
      <c r="F555" s="1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2"/>
      <c r="AG555" s="2"/>
      <c r="AH555" s="2"/>
      <c r="AI555" s="2"/>
      <c r="AJ555" s="2"/>
    </row>
    <row r="556" spans="1:36" ht="15.75" customHeight="1" x14ac:dyDescent="0.25">
      <c r="A556" s="2"/>
      <c r="B556" s="2"/>
      <c r="C556" s="3"/>
      <c r="D556" s="1"/>
      <c r="E556" s="1"/>
      <c r="F556" s="1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2"/>
      <c r="AG556" s="2"/>
      <c r="AH556" s="2"/>
      <c r="AI556" s="2"/>
      <c r="AJ556" s="2"/>
    </row>
    <row r="557" spans="1:36" ht="15.75" customHeight="1" x14ac:dyDescent="0.25">
      <c r="A557" s="2"/>
      <c r="B557" s="2"/>
      <c r="C557" s="3"/>
      <c r="D557" s="1"/>
      <c r="E557" s="1"/>
      <c r="F557" s="1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2"/>
      <c r="AG557" s="2"/>
      <c r="AH557" s="2"/>
      <c r="AI557" s="2"/>
      <c r="AJ557" s="2"/>
    </row>
    <row r="558" spans="1:36" ht="15.75" customHeight="1" x14ac:dyDescent="0.25">
      <c r="A558" s="2"/>
      <c r="B558" s="2"/>
      <c r="C558" s="3"/>
      <c r="D558" s="1"/>
      <c r="E558" s="1"/>
      <c r="F558" s="1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2"/>
      <c r="AG558" s="2"/>
      <c r="AH558" s="2"/>
      <c r="AI558" s="2"/>
      <c r="AJ558" s="2"/>
    </row>
    <row r="559" spans="1:36" ht="15.75" customHeight="1" x14ac:dyDescent="0.25">
      <c r="A559" s="2"/>
      <c r="B559" s="2"/>
      <c r="C559" s="3"/>
      <c r="D559" s="1"/>
      <c r="E559" s="1"/>
      <c r="F559" s="1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2"/>
      <c r="AG559" s="2"/>
      <c r="AH559" s="2"/>
      <c r="AI559" s="2"/>
      <c r="AJ559" s="2"/>
    </row>
    <row r="560" spans="1:36" ht="15.75" customHeight="1" x14ac:dyDescent="0.25">
      <c r="A560" s="2"/>
      <c r="B560" s="2"/>
      <c r="C560" s="3"/>
      <c r="D560" s="1"/>
      <c r="E560" s="1"/>
      <c r="F560" s="1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2"/>
      <c r="AG560" s="2"/>
      <c r="AH560" s="2"/>
      <c r="AI560" s="2"/>
      <c r="AJ560" s="2"/>
    </row>
    <row r="561" spans="1:36" ht="15.75" customHeight="1" x14ac:dyDescent="0.25">
      <c r="A561" s="2"/>
      <c r="B561" s="2"/>
      <c r="C561" s="3"/>
      <c r="D561" s="1"/>
      <c r="E561" s="1"/>
      <c r="F561" s="1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2"/>
      <c r="AG561" s="2"/>
      <c r="AH561" s="2"/>
      <c r="AI561" s="2"/>
      <c r="AJ561" s="2"/>
    </row>
    <row r="562" spans="1:36" ht="15.75" customHeight="1" x14ac:dyDescent="0.25">
      <c r="A562" s="2"/>
      <c r="B562" s="2"/>
      <c r="C562" s="3"/>
      <c r="D562" s="1"/>
      <c r="E562" s="1"/>
      <c r="F562" s="1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2"/>
      <c r="AG562" s="2"/>
      <c r="AH562" s="2"/>
      <c r="AI562" s="2"/>
      <c r="AJ562" s="2"/>
    </row>
    <row r="563" spans="1:36" ht="15.75" customHeight="1" x14ac:dyDescent="0.25">
      <c r="A563" s="2"/>
      <c r="B563" s="2"/>
      <c r="C563" s="3"/>
      <c r="D563" s="1"/>
      <c r="E563" s="1"/>
      <c r="F563" s="1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2"/>
      <c r="AG563" s="2"/>
      <c r="AH563" s="2"/>
      <c r="AI563" s="2"/>
      <c r="AJ563" s="2"/>
    </row>
    <row r="564" spans="1:36" ht="15.75" customHeight="1" x14ac:dyDescent="0.25">
      <c r="A564" s="2"/>
      <c r="B564" s="2"/>
      <c r="C564" s="3"/>
      <c r="D564" s="1"/>
      <c r="E564" s="1"/>
      <c r="F564" s="1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2"/>
      <c r="AG564" s="2"/>
      <c r="AH564" s="2"/>
      <c r="AI564" s="2"/>
      <c r="AJ564" s="2"/>
    </row>
    <row r="565" spans="1:36" ht="15.75" customHeight="1" x14ac:dyDescent="0.25">
      <c r="A565" s="2"/>
      <c r="B565" s="2"/>
      <c r="C565" s="3"/>
      <c r="D565" s="1"/>
      <c r="E565" s="1"/>
      <c r="F565" s="1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2"/>
      <c r="AG565" s="2"/>
      <c r="AH565" s="2"/>
      <c r="AI565" s="2"/>
      <c r="AJ565" s="2"/>
    </row>
    <row r="566" spans="1:36" ht="15.75" customHeight="1" x14ac:dyDescent="0.25">
      <c r="A566" s="2"/>
      <c r="B566" s="2"/>
      <c r="C566" s="3"/>
      <c r="D566" s="1"/>
      <c r="E566" s="1"/>
      <c r="F566" s="1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2"/>
      <c r="AG566" s="2"/>
      <c r="AH566" s="2"/>
      <c r="AI566" s="2"/>
      <c r="AJ566" s="2"/>
    </row>
    <row r="567" spans="1:36" ht="15.75" customHeight="1" x14ac:dyDescent="0.25">
      <c r="A567" s="2"/>
      <c r="B567" s="2"/>
      <c r="C567" s="3"/>
      <c r="D567" s="1"/>
      <c r="E567" s="1"/>
      <c r="F567" s="1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2"/>
      <c r="AG567" s="2"/>
      <c r="AH567" s="2"/>
      <c r="AI567" s="2"/>
      <c r="AJ567" s="2"/>
    </row>
    <row r="568" spans="1:36" ht="15.75" customHeight="1" x14ac:dyDescent="0.25">
      <c r="A568" s="2"/>
      <c r="B568" s="2"/>
      <c r="C568" s="3"/>
      <c r="D568" s="1"/>
      <c r="E568" s="1"/>
      <c r="F568" s="1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2"/>
      <c r="AG568" s="2"/>
      <c r="AH568" s="2"/>
      <c r="AI568" s="2"/>
      <c r="AJ568" s="2"/>
    </row>
    <row r="569" spans="1:36" ht="15.75" customHeight="1" x14ac:dyDescent="0.25">
      <c r="A569" s="2"/>
      <c r="B569" s="2"/>
      <c r="C569" s="3"/>
      <c r="D569" s="1"/>
      <c r="E569" s="1"/>
      <c r="F569" s="1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2"/>
      <c r="AG569" s="2"/>
      <c r="AH569" s="2"/>
      <c r="AI569" s="2"/>
      <c r="AJ569" s="2"/>
    </row>
    <row r="570" spans="1:36" ht="15.75" customHeight="1" x14ac:dyDescent="0.25">
      <c r="A570" s="2"/>
      <c r="B570" s="2"/>
      <c r="C570" s="3"/>
      <c r="D570" s="1"/>
      <c r="E570" s="1"/>
      <c r="F570" s="1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2"/>
      <c r="AG570" s="2"/>
      <c r="AH570" s="2"/>
      <c r="AI570" s="2"/>
      <c r="AJ570" s="2"/>
    </row>
    <row r="571" spans="1:36" ht="15.75" customHeight="1" x14ac:dyDescent="0.25">
      <c r="A571" s="2"/>
      <c r="B571" s="2"/>
      <c r="C571" s="3"/>
      <c r="D571" s="1"/>
      <c r="E571" s="1"/>
      <c r="F571" s="1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2"/>
      <c r="AG571" s="2"/>
      <c r="AH571" s="2"/>
      <c r="AI571" s="2"/>
      <c r="AJ571" s="2"/>
    </row>
    <row r="572" spans="1:36" ht="15.75" customHeight="1" x14ac:dyDescent="0.25">
      <c r="A572" s="2"/>
      <c r="B572" s="2"/>
      <c r="C572" s="3"/>
      <c r="D572" s="1"/>
      <c r="E572" s="1"/>
      <c r="F572" s="1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2"/>
      <c r="AG572" s="2"/>
      <c r="AH572" s="2"/>
      <c r="AI572" s="2"/>
      <c r="AJ572" s="2"/>
    </row>
    <row r="573" spans="1:36" ht="15.75" customHeight="1" x14ac:dyDescent="0.25">
      <c r="A573" s="2"/>
      <c r="B573" s="2"/>
      <c r="C573" s="3"/>
      <c r="D573" s="1"/>
      <c r="E573" s="1"/>
      <c r="F573" s="1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2"/>
      <c r="AG573" s="2"/>
      <c r="AH573" s="2"/>
      <c r="AI573" s="2"/>
      <c r="AJ573" s="2"/>
    </row>
    <row r="574" spans="1:36" ht="15.75" customHeight="1" x14ac:dyDescent="0.25">
      <c r="A574" s="2"/>
      <c r="B574" s="2"/>
      <c r="C574" s="3"/>
      <c r="D574" s="1"/>
      <c r="E574" s="1"/>
      <c r="F574" s="1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2"/>
      <c r="AG574" s="2"/>
      <c r="AH574" s="2"/>
      <c r="AI574" s="2"/>
      <c r="AJ574" s="2"/>
    </row>
    <row r="575" spans="1:36" ht="15.75" customHeight="1" x14ac:dyDescent="0.25">
      <c r="A575" s="2"/>
      <c r="B575" s="2"/>
      <c r="C575" s="3"/>
      <c r="D575" s="1"/>
      <c r="E575" s="1"/>
      <c r="F575" s="1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2"/>
      <c r="AG575" s="2"/>
      <c r="AH575" s="2"/>
      <c r="AI575" s="2"/>
      <c r="AJ575" s="2"/>
    </row>
    <row r="576" spans="1:36" ht="15.75" customHeight="1" x14ac:dyDescent="0.25">
      <c r="A576" s="2"/>
      <c r="B576" s="2"/>
      <c r="C576" s="3"/>
      <c r="D576" s="1"/>
      <c r="E576" s="1"/>
      <c r="F576" s="1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2"/>
      <c r="AG576" s="2"/>
      <c r="AH576" s="2"/>
      <c r="AI576" s="2"/>
      <c r="AJ576" s="2"/>
    </row>
    <row r="577" spans="1:36" ht="15.75" customHeight="1" x14ac:dyDescent="0.25">
      <c r="A577" s="2"/>
      <c r="B577" s="2"/>
      <c r="C577" s="3"/>
      <c r="D577" s="1"/>
      <c r="E577" s="1"/>
      <c r="F577" s="1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2"/>
      <c r="AG577" s="2"/>
      <c r="AH577" s="2"/>
      <c r="AI577" s="2"/>
      <c r="AJ577" s="2"/>
    </row>
    <row r="578" spans="1:36" ht="15.75" customHeight="1" x14ac:dyDescent="0.25">
      <c r="A578" s="2"/>
      <c r="B578" s="2"/>
      <c r="C578" s="3"/>
      <c r="D578" s="1"/>
      <c r="E578" s="1"/>
      <c r="F578" s="1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2"/>
      <c r="AG578" s="2"/>
      <c r="AH578" s="2"/>
      <c r="AI578" s="2"/>
      <c r="AJ578" s="2"/>
    </row>
    <row r="579" spans="1:36" ht="15.75" customHeight="1" x14ac:dyDescent="0.25">
      <c r="A579" s="2"/>
      <c r="B579" s="2"/>
      <c r="C579" s="3"/>
      <c r="D579" s="1"/>
      <c r="E579" s="1"/>
      <c r="F579" s="1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2"/>
      <c r="AG579" s="2"/>
      <c r="AH579" s="2"/>
      <c r="AI579" s="2"/>
      <c r="AJ579" s="2"/>
    </row>
    <row r="580" spans="1:36" ht="15.75" customHeight="1" x14ac:dyDescent="0.25">
      <c r="A580" s="2"/>
      <c r="B580" s="2"/>
      <c r="C580" s="3"/>
      <c r="D580" s="1"/>
      <c r="E580" s="1"/>
      <c r="F580" s="1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2"/>
      <c r="AG580" s="2"/>
      <c r="AH580" s="2"/>
      <c r="AI580" s="2"/>
      <c r="AJ580" s="2"/>
    </row>
    <row r="581" spans="1:36" ht="15.75" customHeight="1" x14ac:dyDescent="0.25">
      <c r="A581" s="2"/>
      <c r="B581" s="2"/>
      <c r="C581" s="3"/>
      <c r="D581" s="1"/>
      <c r="E581" s="1"/>
      <c r="F581" s="1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2"/>
      <c r="AG581" s="2"/>
      <c r="AH581" s="2"/>
      <c r="AI581" s="2"/>
      <c r="AJ581" s="2"/>
    </row>
    <row r="582" spans="1:36" ht="15.75" customHeight="1" x14ac:dyDescent="0.25">
      <c r="A582" s="2"/>
      <c r="B582" s="2"/>
      <c r="C582" s="3"/>
      <c r="D582" s="1"/>
      <c r="E582" s="1"/>
      <c r="F582" s="1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2"/>
      <c r="AG582" s="2"/>
      <c r="AH582" s="2"/>
      <c r="AI582" s="2"/>
      <c r="AJ582" s="2"/>
    </row>
    <row r="583" spans="1:36" ht="15.75" customHeight="1" x14ac:dyDescent="0.25">
      <c r="A583" s="2"/>
      <c r="B583" s="2"/>
      <c r="C583" s="3"/>
      <c r="D583" s="1"/>
      <c r="E583" s="1"/>
      <c r="F583" s="1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2"/>
      <c r="AG583" s="2"/>
      <c r="AH583" s="2"/>
      <c r="AI583" s="2"/>
      <c r="AJ583" s="2"/>
    </row>
    <row r="584" spans="1:36" ht="15.75" customHeight="1" x14ac:dyDescent="0.25">
      <c r="A584" s="2"/>
      <c r="B584" s="2"/>
      <c r="C584" s="3"/>
      <c r="D584" s="1"/>
      <c r="E584" s="1"/>
      <c r="F584" s="1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2"/>
      <c r="AG584" s="2"/>
      <c r="AH584" s="2"/>
      <c r="AI584" s="2"/>
      <c r="AJ584" s="2"/>
    </row>
    <row r="585" spans="1:36" ht="15.75" customHeight="1" x14ac:dyDescent="0.25">
      <c r="A585" s="2"/>
      <c r="B585" s="2"/>
      <c r="C585" s="3"/>
      <c r="D585" s="1"/>
      <c r="E585" s="1"/>
      <c r="F585" s="1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2"/>
      <c r="AG585" s="2"/>
      <c r="AH585" s="2"/>
      <c r="AI585" s="2"/>
      <c r="AJ585" s="2"/>
    </row>
    <row r="586" spans="1:36" ht="15.75" customHeight="1" x14ac:dyDescent="0.25">
      <c r="A586" s="2"/>
      <c r="B586" s="2"/>
      <c r="C586" s="3"/>
      <c r="D586" s="1"/>
      <c r="E586" s="1"/>
      <c r="F586" s="1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2"/>
      <c r="AG586" s="2"/>
      <c r="AH586" s="2"/>
      <c r="AI586" s="2"/>
      <c r="AJ586" s="2"/>
    </row>
    <row r="587" spans="1:36" ht="15.75" customHeight="1" x14ac:dyDescent="0.25">
      <c r="A587" s="2"/>
      <c r="B587" s="2"/>
      <c r="C587" s="3"/>
      <c r="D587" s="1"/>
      <c r="E587" s="1"/>
      <c r="F587" s="1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2"/>
      <c r="AG587" s="2"/>
      <c r="AH587" s="2"/>
      <c r="AI587" s="2"/>
      <c r="AJ587" s="2"/>
    </row>
    <row r="588" spans="1:36" ht="15.75" customHeight="1" x14ac:dyDescent="0.25">
      <c r="A588" s="2"/>
      <c r="B588" s="2"/>
      <c r="C588" s="3"/>
      <c r="D588" s="1"/>
      <c r="E588" s="1"/>
      <c r="F588" s="1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2"/>
      <c r="AG588" s="2"/>
      <c r="AH588" s="2"/>
      <c r="AI588" s="2"/>
      <c r="AJ588" s="2"/>
    </row>
    <row r="589" spans="1:36" ht="15.75" customHeight="1" x14ac:dyDescent="0.25">
      <c r="A589" s="2"/>
      <c r="B589" s="2"/>
      <c r="C589" s="3"/>
      <c r="D589" s="1"/>
      <c r="E589" s="1"/>
      <c r="F589" s="1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2"/>
      <c r="AG589" s="2"/>
      <c r="AH589" s="2"/>
      <c r="AI589" s="2"/>
      <c r="AJ589" s="2"/>
    </row>
    <row r="590" spans="1:36" ht="15.75" customHeight="1" x14ac:dyDescent="0.25">
      <c r="A590" s="2"/>
      <c r="B590" s="2"/>
      <c r="C590" s="3"/>
      <c r="D590" s="1"/>
      <c r="E590" s="1"/>
      <c r="F590" s="1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2"/>
      <c r="AG590" s="2"/>
      <c r="AH590" s="2"/>
      <c r="AI590" s="2"/>
      <c r="AJ590" s="2"/>
    </row>
    <row r="591" spans="1:36" ht="15.75" customHeight="1" x14ac:dyDescent="0.25">
      <c r="A591" s="2"/>
      <c r="B591" s="2"/>
      <c r="C591" s="3"/>
      <c r="D591" s="1"/>
      <c r="E591" s="1"/>
      <c r="F591" s="1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2"/>
      <c r="AG591" s="2"/>
      <c r="AH591" s="2"/>
      <c r="AI591" s="2"/>
      <c r="AJ591" s="2"/>
    </row>
    <row r="592" spans="1:36" ht="15.75" customHeight="1" x14ac:dyDescent="0.25">
      <c r="A592" s="2"/>
      <c r="B592" s="2"/>
      <c r="C592" s="3"/>
      <c r="D592" s="1"/>
      <c r="E592" s="1"/>
      <c r="F592" s="1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2"/>
      <c r="AG592" s="2"/>
      <c r="AH592" s="2"/>
      <c r="AI592" s="2"/>
      <c r="AJ592" s="2"/>
    </row>
    <row r="593" spans="1:36" ht="15.75" customHeight="1" x14ac:dyDescent="0.25">
      <c r="A593" s="2"/>
      <c r="B593" s="2"/>
      <c r="C593" s="3"/>
      <c r="D593" s="1"/>
      <c r="E593" s="1"/>
      <c r="F593" s="1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2"/>
      <c r="AG593" s="2"/>
      <c r="AH593" s="2"/>
      <c r="AI593" s="2"/>
      <c r="AJ593" s="2"/>
    </row>
    <row r="594" spans="1:36" ht="15.75" customHeight="1" x14ac:dyDescent="0.25">
      <c r="A594" s="2"/>
      <c r="B594" s="2"/>
      <c r="C594" s="3"/>
      <c r="D594" s="1"/>
      <c r="E594" s="1"/>
      <c r="F594" s="1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2"/>
      <c r="AG594" s="2"/>
      <c r="AH594" s="2"/>
      <c r="AI594" s="2"/>
      <c r="AJ594" s="2"/>
    </row>
    <row r="595" spans="1:36" ht="15.75" customHeight="1" x14ac:dyDescent="0.25">
      <c r="A595" s="2"/>
      <c r="B595" s="2"/>
      <c r="C595" s="3"/>
      <c r="D595" s="1"/>
      <c r="E595" s="1"/>
      <c r="F595" s="1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2"/>
      <c r="AG595" s="2"/>
      <c r="AH595" s="2"/>
      <c r="AI595" s="2"/>
      <c r="AJ595" s="2"/>
    </row>
    <row r="596" spans="1:36" ht="15.75" customHeight="1" x14ac:dyDescent="0.25">
      <c r="A596" s="2"/>
      <c r="B596" s="2"/>
      <c r="C596" s="3"/>
      <c r="D596" s="1"/>
      <c r="E596" s="1"/>
      <c r="F596" s="1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2"/>
      <c r="AG596" s="2"/>
      <c r="AH596" s="2"/>
      <c r="AI596" s="2"/>
      <c r="AJ596" s="2"/>
    </row>
    <row r="597" spans="1:36" ht="15.75" customHeight="1" x14ac:dyDescent="0.25">
      <c r="A597" s="2"/>
      <c r="B597" s="2"/>
      <c r="C597" s="3"/>
      <c r="D597" s="1"/>
      <c r="E597" s="1"/>
      <c r="F597" s="1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2"/>
      <c r="AG597" s="2"/>
      <c r="AH597" s="2"/>
      <c r="AI597" s="2"/>
      <c r="AJ597" s="2"/>
    </row>
    <row r="598" spans="1:36" ht="15.75" customHeight="1" x14ac:dyDescent="0.25">
      <c r="A598" s="2"/>
      <c r="B598" s="2"/>
      <c r="C598" s="3"/>
      <c r="D598" s="1"/>
      <c r="E598" s="1"/>
      <c r="F598" s="1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2"/>
      <c r="AG598" s="2"/>
      <c r="AH598" s="2"/>
      <c r="AI598" s="2"/>
      <c r="AJ598" s="2"/>
    </row>
    <row r="599" spans="1:36" ht="15.75" customHeight="1" x14ac:dyDescent="0.25">
      <c r="A599" s="2"/>
      <c r="B599" s="2"/>
      <c r="C599" s="3"/>
      <c r="D599" s="1"/>
      <c r="E599" s="1"/>
      <c r="F599" s="1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2"/>
      <c r="AG599" s="2"/>
      <c r="AH599" s="2"/>
      <c r="AI599" s="2"/>
      <c r="AJ599" s="2"/>
    </row>
    <row r="600" spans="1:36" ht="15.75" customHeight="1" x14ac:dyDescent="0.25">
      <c r="A600" s="2"/>
      <c r="B600" s="2"/>
      <c r="C600" s="3"/>
      <c r="D600" s="1"/>
      <c r="E600" s="1"/>
      <c r="F600" s="1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2"/>
      <c r="AG600" s="2"/>
      <c r="AH600" s="2"/>
      <c r="AI600" s="2"/>
      <c r="AJ600" s="2"/>
    </row>
    <row r="601" spans="1:36" ht="15.75" customHeight="1" x14ac:dyDescent="0.25">
      <c r="A601" s="2"/>
      <c r="B601" s="2"/>
      <c r="C601" s="3"/>
      <c r="D601" s="1"/>
      <c r="E601" s="1"/>
      <c r="F601" s="1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2"/>
      <c r="AG601" s="2"/>
      <c r="AH601" s="2"/>
      <c r="AI601" s="2"/>
      <c r="AJ601" s="2"/>
    </row>
    <row r="602" spans="1:36" ht="15.75" customHeight="1" x14ac:dyDescent="0.25">
      <c r="A602" s="2"/>
      <c r="B602" s="2"/>
      <c r="C602" s="3"/>
      <c r="D602" s="1"/>
      <c r="E602" s="1"/>
      <c r="F602" s="1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2"/>
      <c r="AG602" s="2"/>
      <c r="AH602" s="2"/>
      <c r="AI602" s="2"/>
      <c r="AJ602" s="2"/>
    </row>
    <row r="603" spans="1:36" ht="15.75" customHeight="1" x14ac:dyDescent="0.25">
      <c r="A603" s="2"/>
      <c r="B603" s="2"/>
      <c r="C603" s="3"/>
      <c r="D603" s="1"/>
      <c r="E603" s="1"/>
      <c r="F603" s="1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2"/>
      <c r="AG603" s="2"/>
      <c r="AH603" s="2"/>
      <c r="AI603" s="2"/>
      <c r="AJ603" s="2"/>
    </row>
    <row r="604" spans="1:36" ht="15.75" customHeight="1" x14ac:dyDescent="0.25">
      <c r="A604" s="2"/>
      <c r="B604" s="2"/>
      <c r="C604" s="3"/>
      <c r="D604" s="1"/>
      <c r="E604" s="1"/>
      <c r="F604" s="1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2"/>
      <c r="AG604" s="2"/>
      <c r="AH604" s="2"/>
      <c r="AI604" s="2"/>
      <c r="AJ604" s="2"/>
    </row>
    <row r="605" spans="1:36" ht="15.75" customHeight="1" x14ac:dyDescent="0.25">
      <c r="A605" s="2"/>
      <c r="B605" s="2"/>
      <c r="C605" s="3"/>
      <c r="D605" s="1"/>
      <c r="E605" s="1"/>
      <c r="F605" s="1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2"/>
      <c r="AG605" s="2"/>
      <c r="AH605" s="2"/>
      <c r="AI605" s="2"/>
      <c r="AJ605" s="2"/>
    </row>
    <row r="606" spans="1:36" ht="15.75" customHeight="1" x14ac:dyDescent="0.25">
      <c r="A606" s="2"/>
      <c r="B606" s="2"/>
      <c r="C606" s="3"/>
      <c r="D606" s="1"/>
      <c r="E606" s="1"/>
      <c r="F606" s="1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2"/>
      <c r="AG606" s="2"/>
      <c r="AH606" s="2"/>
      <c r="AI606" s="2"/>
      <c r="AJ606" s="2"/>
    </row>
    <row r="607" spans="1:36" ht="15.75" customHeight="1" x14ac:dyDescent="0.25">
      <c r="A607" s="2"/>
      <c r="B607" s="2"/>
      <c r="C607" s="3"/>
      <c r="D607" s="1"/>
      <c r="E607" s="1"/>
      <c r="F607" s="1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2"/>
      <c r="AG607" s="2"/>
      <c r="AH607" s="2"/>
      <c r="AI607" s="2"/>
      <c r="AJ607" s="2"/>
    </row>
    <row r="608" spans="1:36" ht="15.75" customHeight="1" x14ac:dyDescent="0.25">
      <c r="A608" s="2"/>
      <c r="B608" s="2"/>
      <c r="C608" s="3"/>
      <c r="D608" s="1"/>
      <c r="E608" s="1"/>
      <c r="F608" s="1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2"/>
      <c r="AG608" s="2"/>
      <c r="AH608" s="2"/>
      <c r="AI608" s="2"/>
      <c r="AJ608" s="2"/>
    </row>
    <row r="609" spans="1:36" ht="15.75" customHeight="1" x14ac:dyDescent="0.25">
      <c r="A609" s="2"/>
      <c r="B609" s="2"/>
      <c r="C609" s="3"/>
      <c r="D609" s="1"/>
      <c r="E609" s="1"/>
      <c r="F609" s="1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2"/>
      <c r="AG609" s="2"/>
      <c r="AH609" s="2"/>
      <c r="AI609" s="2"/>
      <c r="AJ609" s="2"/>
    </row>
    <row r="610" spans="1:36" ht="15.75" customHeight="1" x14ac:dyDescent="0.25">
      <c r="A610" s="2"/>
      <c r="B610" s="2"/>
      <c r="C610" s="3"/>
      <c r="D610" s="1"/>
      <c r="E610" s="1"/>
      <c r="F610" s="1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2"/>
      <c r="AG610" s="2"/>
      <c r="AH610" s="2"/>
      <c r="AI610" s="2"/>
      <c r="AJ610" s="2"/>
    </row>
    <row r="611" spans="1:36" ht="15.75" customHeight="1" x14ac:dyDescent="0.25">
      <c r="A611" s="2"/>
      <c r="B611" s="2"/>
      <c r="C611" s="3"/>
      <c r="D611" s="1"/>
      <c r="E611" s="1"/>
      <c r="F611" s="1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2"/>
      <c r="AG611" s="2"/>
      <c r="AH611" s="2"/>
      <c r="AI611" s="2"/>
      <c r="AJ611" s="2"/>
    </row>
    <row r="612" spans="1:36" ht="15.75" customHeight="1" x14ac:dyDescent="0.25">
      <c r="A612" s="2"/>
      <c r="B612" s="2"/>
      <c r="C612" s="3"/>
      <c r="D612" s="1"/>
      <c r="E612" s="1"/>
      <c r="F612" s="1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2"/>
      <c r="AG612" s="2"/>
      <c r="AH612" s="2"/>
      <c r="AI612" s="2"/>
      <c r="AJ612" s="2"/>
    </row>
    <row r="613" spans="1:36" ht="15.75" customHeight="1" x14ac:dyDescent="0.25">
      <c r="A613" s="2"/>
      <c r="B613" s="2"/>
      <c r="C613" s="3"/>
      <c r="D613" s="1"/>
      <c r="E613" s="1"/>
      <c r="F613" s="1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2"/>
      <c r="AG613" s="2"/>
      <c r="AH613" s="2"/>
      <c r="AI613" s="2"/>
      <c r="AJ613" s="2"/>
    </row>
    <row r="614" spans="1:36" ht="15.75" customHeight="1" x14ac:dyDescent="0.25">
      <c r="A614" s="2"/>
      <c r="B614" s="2"/>
      <c r="C614" s="3"/>
      <c r="D614" s="1"/>
      <c r="E614" s="1"/>
      <c r="F614" s="1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2"/>
      <c r="AG614" s="2"/>
      <c r="AH614" s="2"/>
      <c r="AI614" s="2"/>
      <c r="AJ614" s="2"/>
    </row>
    <row r="615" spans="1:36" ht="15.75" customHeight="1" x14ac:dyDescent="0.25">
      <c r="A615" s="2"/>
      <c r="B615" s="2"/>
      <c r="C615" s="3"/>
      <c r="D615" s="1"/>
      <c r="E615" s="1"/>
      <c r="F615" s="1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2"/>
      <c r="AG615" s="2"/>
      <c r="AH615" s="2"/>
      <c r="AI615" s="2"/>
      <c r="AJ615" s="2"/>
    </row>
    <row r="616" spans="1:36" ht="15.75" customHeight="1" x14ac:dyDescent="0.25">
      <c r="A616" s="2"/>
      <c r="B616" s="2"/>
      <c r="C616" s="3"/>
      <c r="D616" s="1"/>
      <c r="E616" s="1"/>
      <c r="F616" s="1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2"/>
      <c r="AG616" s="2"/>
      <c r="AH616" s="2"/>
      <c r="AI616" s="2"/>
      <c r="AJ616" s="2"/>
    </row>
    <row r="617" spans="1:36" ht="15.75" customHeight="1" x14ac:dyDescent="0.25">
      <c r="A617" s="2"/>
      <c r="B617" s="2"/>
      <c r="C617" s="3"/>
      <c r="D617" s="1"/>
      <c r="E617" s="1"/>
      <c r="F617" s="1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2"/>
      <c r="AG617" s="2"/>
      <c r="AH617" s="2"/>
      <c r="AI617" s="2"/>
      <c r="AJ617" s="2"/>
    </row>
    <row r="618" spans="1:36" ht="15.75" customHeight="1" x14ac:dyDescent="0.25">
      <c r="A618" s="2"/>
      <c r="B618" s="2"/>
      <c r="C618" s="3"/>
      <c r="D618" s="1"/>
      <c r="E618" s="1"/>
      <c r="F618" s="1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2"/>
      <c r="AG618" s="2"/>
      <c r="AH618" s="2"/>
      <c r="AI618" s="2"/>
      <c r="AJ618" s="2"/>
    </row>
    <row r="619" spans="1:36" ht="15.75" customHeight="1" x14ac:dyDescent="0.25">
      <c r="A619" s="2"/>
      <c r="B619" s="2"/>
      <c r="C619" s="3"/>
      <c r="D619" s="1"/>
      <c r="E619" s="1"/>
      <c r="F619" s="1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2"/>
      <c r="AG619" s="2"/>
      <c r="AH619" s="2"/>
      <c r="AI619" s="2"/>
      <c r="AJ619" s="2"/>
    </row>
    <row r="620" spans="1:36" ht="15.75" customHeight="1" x14ac:dyDescent="0.25">
      <c r="A620" s="2"/>
      <c r="B620" s="2"/>
      <c r="C620" s="3"/>
      <c r="D620" s="1"/>
      <c r="E620" s="1"/>
      <c r="F620" s="1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2"/>
      <c r="AG620" s="2"/>
      <c r="AH620" s="2"/>
      <c r="AI620" s="2"/>
      <c r="AJ620" s="2"/>
    </row>
    <row r="621" spans="1:36" ht="15.75" customHeight="1" x14ac:dyDescent="0.25">
      <c r="A621" s="2"/>
      <c r="B621" s="2"/>
      <c r="C621" s="3"/>
      <c r="D621" s="1"/>
      <c r="E621" s="1"/>
      <c r="F621" s="1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2"/>
      <c r="AG621" s="2"/>
      <c r="AH621" s="2"/>
      <c r="AI621" s="2"/>
      <c r="AJ621" s="2"/>
    </row>
    <row r="622" spans="1:36" ht="15.75" customHeight="1" x14ac:dyDescent="0.25">
      <c r="A622" s="2"/>
      <c r="B622" s="2"/>
      <c r="C622" s="3"/>
      <c r="D622" s="1"/>
      <c r="E622" s="1"/>
      <c r="F622" s="1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2"/>
      <c r="AG622" s="2"/>
      <c r="AH622" s="2"/>
      <c r="AI622" s="2"/>
      <c r="AJ622" s="2"/>
    </row>
    <row r="623" spans="1:36" ht="15.75" customHeight="1" x14ac:dyDescent="0.25">
      <c r="A623" s="2"/>
      <c r="B623" s="2"/>
      <c r="C623" s="3"/>
      <c r="D623" s="1"/>
      <c r="E623" s="1"/>
      <c r="F623" s="1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2"/>
      <c r="AG623" s="2"/>
      <c r="AH623" s="2"/>
      <c r="AI623" s="2"/>
      <c r="AJ623" s="2"/>
    </row>
    <row r="624" spans="1:36" ht="15.75" customHeight="1" x14ac:dyDescent="0.25">
      <c r="A624" s="2"/>
      <c r="B624" s="2"/>
      <c r="C624" s="3"/>
      <c r="D624" s="1"/>
      <c r="E624" s="1"/>
      <c r="F624" s="1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2"/>
      <c r="AG624" s="2"/>
      <c r="AH624" s="2"/>
      <c r="AI624" s="2"/>
      <c r="AJ624" s="2"/>
    </row>
    <row r="625" spans="1:36" ht="15.75" customHeight="1" x14ac:dyDescent="0.25">
      <c r="A625" s="2"/>
      <c r="B625" s="2"/>
      <c r="C625" s="3"/>
      <c r="D625" s="1"/>
      <c r="E625" s="1"/>
      <c r="F625" s="1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2"/>
      <c r="AG625" s="2"/>
      <c r="AH625" s="2"/>
      <c r="AI625" s="2"/>
      <c r="AJ625" s="2"/>
    </row>
    <row r="626" spans="1:36" ht="15.75" customHeight="1" x14ac:dyDescent="0.25">
      <c r="A626" s="2"/>
      <c r="B626" s="2"/>
      <c r="C626" s="3"/>
      <c r="D626" s="1"/>
      <c r="E626" s="1"/>
      <c r="F626" s="1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2"/>
      <c r="AG626" s="2"/>
      <c r="AH626" s="2"/>
      <c r="AI626" s="2"/>
      <c r="AJ626" s="2"/>
    </row>
    <row r="627" spans="1:36" ht="15.75" customHeight="1" x14ac:dyDescent="0.25">
      <c r="A627" s="2"/>
      <c r="B627" s="2"/>
      <c r="C627" s="3"/>
      <c r="D627" s="1"/>
      <c r="E627" s="1"/>
      <c r="F627" s="1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2"/>
      <c r="AG627" s="2"/>
      <c r="AH627" s="2"/>
      <c r="AI627" s="2"/>
      <c r="AJ627" s="2"/>
    </row>
    <row r="628" spans="1:36" ht="15.75" customHeight="1" x14ac:dyDescent="0.25">
      <c r="A628" s="2"/>
      <c r="B628" s="2"/>
      <c r="C628" s="3"/>
      <c r="D628" s="1"/>
      <c r="E628" s="1"/>
      <c r="F628" s="1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2"/>
      <c r="AG628" s="2"/>
      <c r="AH628" s="2"/>
      <c r="AI628" s="2"/>
      <c r="AJ628" s="2"/>
    </row>
    <row r="629" spans="1:36" ht="15.75" customHeight="1" x14ac:dyDescent="0.25">
      <c r="A629" s="2"/>
      <c r="B629" s="2"/>
      <c r="C629" s="3"/>
      <c r="D629" s="1"/>
      <c r="E629" s="1"/>
      <c r="F629" s="1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2"/>
      <c r="AG629" s="2"/>
      <c r="AH629" s="2"/>
      <c r="AI629" s="2"/>
      <c r="AJ629" s="2"/>
    </row>
    <row r="630" spans="1:36" ht="15.75" customHeight="1" x14ac:dyDescent="0.25">
      <c r="A630" s="2"/>
      <c r="B630" s="2"/>
      <c r="C630" s="3"/>
      <c r="D630" s="1"/>
      <c r="E630" s="1"/>
      <c r="F630" s="1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2"/>
      <c r="AG630" s="2"/>
      <c r="AH630" s="2"/>
      <c r="AI630" s="2"/>
      <c r="AJ630" s="2"/>
    </row>
    <row r="631" spans="1:36" ht="15.75" customHeight="1" x14ac:dyDescent="0.25">
      <c r="A631" s="2"/>
      <c r="B631" s="2"/>
      <c r="C631" s="3"/>
      <c r="D631" s="1"/>
      <c r="E631" s="1"/>
      <c r="F631" s="1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2"/>
      <c r="AG631" s="2"/>
      <c r="AH631" s="2"/>
      <c r="AI631" s="2"/>
      <c r="AJ631" s="2"/>
    </row>
    <row r="632" spans="1:36" ht="15.75" customHeight="1" x14ac:dyDescent="0.25">
      <c r="A632" s="2"/>
      <c r="B632" s="2"/>
      <c r="C632" s="3"/>
      <c r="D632" s="1"/>
      <c r="E632" s="1"/>
      <c r="F632" s="1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2"/>
      <c r="AG632" s="2"/>
      <c r="AH632" s="2"/>
      <c r="AI632" s="2"/>
      <c r="AJ632" s="2"/>
    </row>
    <row r="633" spans="1:36" ht="15.75" customHeight="1" x14ac:dyDescent="0.25">
      <c r="A633" s="2"/>
      <c r="B633" s="2"/>
      <c r="C633" s="3"/>
      <c r="D633" s="1"/>
      <c r="E633" s="1"/>
      <c r="F633" s="1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2"/>
      <c r="AG633" s="2"/>
      <c r="AH633" s="2"/>
      <c r="AI633" s="2"/>
      <c r="AJ633" s="2"/>
    </row>
    <row r="634" spans="1:36" ht="15.75" customHeight="1" x14ac:dyDescent="0.25">
      <c r="A634" s="2"/>
      <c r="B634" s="2"/>
      <c r="C634" s="3"/>
      <c r="D634" s="1"/>
      <c r="E634" s="1"/>
      <c r="F634" s="1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2"/>
      <c r="AG634" s="2"/>
      <c r="AH634" s="2"/>
      <c r="AI634" s="2"/>
      <c r="AJ634" s="2"/>
    </row>
    <row r="635" spans="1:36" ht="15.75" customHeight="1" x14ac:dyDescent="0.25">
      <c r="A635" s="2"/>
      <c r="B635" s="2"/>
      <c r="C635" s="3"/>
      <c r="D635" s="1"/>
      <c r="E635" s="1"/>
      <c r="F635" s="1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2"/>
      <c r="AG635" s="2"/>
      <c r="AH635" s="2"/>
      <c r="AI635" s="2"/>
      <c r="AJ635" s="2"/>
    </row>
    <row r="636" spans="1:36" ht="15.75" customHeight="1" x14ac:dyDescent="0.25">
      <c r="A636" s="2"/>
      <c r="B636" s="2"/>
      <c r="C636" s="3"/>
      <c r="D636" s="1"/>
      <c r="E636" s="1"/>
      <c r="F636" s="1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2"/>
      <c r="AG636" s="2"/>
      <c r="AH636" s="2"/>
      <c r="AI636" s="2"/>
      <c r="AJ636" s="2"/>
    </row>
    <row r="637" spans="1:36" ht="15.75" customHeight="1" x14ac:dyDescent="0.25">
      <c r="A637" s="2"/>
      <c r="B637" s="2"/>
      <c r="C637" s="3"/>
      <c r="D637" s="1"/>
      <c r="E637" s="1"/>
      <c r="F637" s="1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2"/>
      <c r="AG637" s="2"/>
      <c r="AH637" s="2"/>
      <c r="AI637" s="2"/>
      <c r="AJ637" s="2"/>
    </row>
    <row r="638" spans="1:36" ht="15.75" customHeight="1" x14ac:dyDescent="0.25">
      <c r="A638" s="2"/>
      <c r="B638" s="2"/>
      <c r="C638" s="3"/>
      <c r="D638" s="1"/>
      <c r="E638" s="1"/>
      <c r="F638" s="1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2"/>
      <c r="AG638" s="2"/>
      <c r="AH638" s="2"/>
      <c r="AI638" s="2"/>
      <c r="AJ638" s="2"/>
    </row>
    <row r="639" spans="1:36" ht="15.75" customHeight="1" x14ac:dyDescent="0.25">
      <c r="A639" s="2"/>
      <c r="B639" s="2"/>
      <c r="C639" s="3"/>
      <c r="D639" s="1"/>
      <c r="E639" s="1"/>
      <c r="F639" s="1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2"/>
      <c r="AG639" s="2"/>
      <c r="AH639" s="2"/>
      <c r="AI639" s="2"/>
      <c r="AJ639" s="2"/>
    </row>
    <row r="640" spans="1:36" ht="15.75" customHeight="1" x14ac:dyDescent="0.25">
      <c r="A640" s="2"/>
      <c r="B640" s="2"/>
      <c r="C640" s="3"/>
      <c r="D640" s="1"/>
      <c r="E640" s="1"/>
      <c r="F640" s="1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2"/>
      <c r="AG640" s="2"/>
      <c r="AH640" s="2"/>
      <c r="AI640" s="2"/>
      <c r="AJ640" s="2"/>
    </row>
    <row r="641" spans="1:36" ht="15.75" customHeight="1" x14ac:dyDescent="0.25">
      <c r="A641" s="2"/>
      <c r="B641" s="2"/>
      <c r="C641" s="3"/>
      <c r="D641" s="1"/>
      <c r="E641" s="1"/>
      <c r="F641" s="1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2"/>
      <c r="AG641" s="2"/>
      <c r="AH641" s="2"/>
      <c r="AI641" s="2"/>
      <c r="AJ641" s="2"/>
    </row>
    <row r="642" spans="1:36" ht="15.75" customHeight="1" x14ac:dyDescent="0.25">
      <c r="A642" s="2"/>
      <c r="B642" s="2"/>
      <c r="C642" s="3"/>
      <c r="D642" s="1"/>
      <c r="E642" s="1"/>
      <c r="F642" s="1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2"/>
      <c r="AG642" s="2"/>
      <c r="AH642" s="2"/>
      <c r="AI642" s="2"/>
      <c r="AJ642" s="2"/>
    </row>
    <row r="643" spans="1:36" ht="15.75" customHeight="1" x14ac:dyDescent="0.25">
      <c r="A643" s="2"/>
      <c r="B643" s="2"/>
      <c r="C643" s="3"/>
      <c r="D643" s="1"/>
      <c r="E643" s="1"/>
      <c r="F643" s="1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2"/>
      <c r="AG643" s="2"/>
      <c r="AH643" s="2"/>
      <c r="AI643" s="2"/>
      <c r="AJ643" s="2"/>
    </row>
    <row r="644" spans="1:36" ht="15.75" customHeight="1" x14ac:dyDescent="0.25">
      <c r="A644" s="2"/>
      <c r="B644" s="2"/>
      <c r="C644" s="3"/>
      <c r="D644" s="1"/>
      <c r="E644" s="1"/>
      <c r="F644" s="1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2"/>
      <c r="AG644" s="2"/>
      <c r="AH644" s="2"/>
      <c r="AI644" s="2"/>
      <c r="AJ644" s="2"/>
    </row>
    <row r="645" spans="1:36" ht="15.75" customHeight="1" x14ac:dyDescent="0.25">
      <c r="A645" s="2"/>
      <c r="B645" s="2"/>
      <c r="C645" s="3"/>
      <c r="D645" s="1"/>
      <c r="E645" s="1"/>
      <c r="F645" s="1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2"/>
      <c r="AG645" s="2"/>
      <c r="AH645" s="2"/>
      <c r="AI645" s="2"/>
      <c r="AJ645" s="2"/>
    </row>
    <row r="646" spans="1:36" ht="15.75" customHeight="1" x14ac:dyDescent="0.25">
      <c r="A646" s="2"/>
      <c r="B646" s="2"/>
      <c r="C646" s="3"/>
      <c r="D646" s="1"/>
      <c r="E646" s="1"/>
      <c r="F646" s="1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2"/>
      <c r="AG646" s="2"/>
      <c r="AH646" s="2"/>
      <c r="AI646" s="2"/>
      <c r="AJ646" s="2"/>
    </row>
    <row r="647" spans="1:36" ht="15.75" customHeight="1" x14ac:dyDescent="0.25">
      <c r="A647" s="2"/>
      <c r="B647" s="2"/>
      <c r="C647" s="3"/>
      <c r="D647" s="1"/>
      <c r="E647" s="1"/>
      <c r="F647" s="1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2"/>
      <c r="AG647" s="2"/>
      <c r="AH647" s="2"/>
      <c r="AI647" s="2"/>
      <c r="AJ647" s="2"/>
    </row>
    <row r="648" spans="1:36" ht="15.75" customHeight="1" x14ac:dyDescent="0.25">
      <c r="A648" s="2"/>
      <c r="B648" s="2"/>
      <c r="C648" s="3"/>
      <c r="D648" s="1"/>
      <c r="E648" s="1"/>
      <c r="F648" s="1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2"/>
      <c r="AG648" s="2"/>
      <c r="AH648" s="2"/>
      <c r="AI648" s="2"/>
      <c r="AJ648" s="2"/>
    </row>
    <row r="649" spans="1:36" ht="15.75" customHeight="1" x14ac:dyDescent="0.25">
      <c r="A649" s="2"/>
      <c r="B649" s="2"/>
      <c r="C649" s="3"/>
      <c r="D649" s="1"/>
      <c r="E649" s="1"/>
      <c r="F649" s="1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2"/>
      <c r="AG649" s="2"/>
      <c r="AH649" s="2"/>
      <c r="AI649" s="2"/>
      <c r="AJ649" s="2"/>
    </row>
    <row r="650" spans="1:36" ht="15.75" customHeight="1" x14ac:dyDescent="0.25">
      <c r="A650" s="2"/>
      <c r="B650" s="2"/>
      <c r="C650" s="3"/>
      <c r="D650" s="1"/>
      <c r="E650" s="1"/>
      <c r="F650" s="1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2"/>
      <c r="AG650" s="2"/>
      <c r="AH650" s="2"/>
      <c r="AI650" s="2"/>
      <c r="AJ650" s="2"/>
    </row>
    <row r="651" spans="1:36" ht="15.75" customHeight="1" x14ac:dyDescent="0.25">
      <c r="A651" s="2"/>
      <c r="B651" s="2"/>
      <c r="C651" s="3"/>
      <c r="D651" s="1"/>
      <c r="E651" s="1"/>
      <c r="F651" s="1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2"/>
      <c r="AG651" s="2"/>
      <c r="AH651" s="2"/>
      <c r="AI651" s="2"/>
      <c r="AJ651" s="2"/>
    </row>
    <row r="652" spans="1:36" ht="15.75" customHeight="1" x14ac:dyDescent="0.25">
      <c r="A652" s="2"/>
      <c r="B652" s="2"/>
      <c r="C652" s="3"/>
      <c r="D652" s="1"/>
      <c r="E652" s="1"/>
      <c r="F652" s="1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2"/>
      <c r="AG652" s="2"/>
      <c r="AH652" s="2"/>
      <c r="AI652" s="2"/>
      <c r="AJ652" s="2"/>
    </row>
    <row r="653" spans="1:36" ht="15.75" customHeight="1" x14ac:dyDescent="0.25">
      <c r="A653" s="2"/>
      <c r="B653" s="2"/>
      <c r="C653" s="3"/>
      <c r="D653" s="1"/>
      <c r="E653" s="1"/>
      <c r="F653" s="1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2"/>
      <c r="AG653" s="2"/>
      <c r="AH653" s="2"/>
      <c r="AI653" s="2"/>
      <c r="AJ653" s="2"/>
    </row>
    <row r="654" spans="1:36" ht="15.75" customHeight="1" x14ac:dyDescent="0.25">
      <c r="A654" s="2"/>
      <c r="B654" s="2"/>
      <c r="C654" s="3"/>
      <c r="D654" s="1"/>
      <c r="E654" s="1"/>
      <c r="F654" s="1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2"/>
      <c r="AG654" s="2"/>
      <c r="AH654" s="2"/>
      <c r="AI654" s="2"/>
      <c r="AJ654" s="2"/>
    </row>
    <row r="655" spans="1:36" ht="15.75" customHeight="1" x14ac:dyDescent="0.25">
      <c r="A655" s="2"/>
      <c r="B655" s="2"/>
      <c r="C655" s="3"/>
      <c r="D655" s="1"/>
      <c r="E655" s="1"/>
      <c r="F655" s="1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2"/>
      <c r="AG655" s="2"/>
      <c r="AH655" s="2"/>
      <c r="AI655" s="2"/>
      <c r="AJ655" s="2"/>
    </row>
    <row r="656" spans="1:36" ht="15.75" customHeight="1" x14ac:dyDescent="0.25">
      <c r="A656" s="2"/>
      <c r="B656" s="2"/>
      <c r="C656" s="3"/>
      <c r="D656" s="1"/>
      <c r="E656" s="1"/>
      <c r="F656" s="1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2"/>
      <c r="AG656" s="2"/>
      <c r="AH656" s="2"/>
      <c r="AI656" s="2"/>
      <c r="AJ656" s="2"/>
    </row>
    <row r="657" spans="1:36" ht="15.75" customHeight="1" x14ac:dyDescent="0.25">
      <c r="A657" s="2"/>
      <c r="B657" s="2"/>
      <c r="C657" s="3"/>
      <c r="D657" s="1"/>
      <c r="E657" s="1"/>
      <c r="F657" s="1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2"/>
      <c r="AG657" s="2"/>
      <c r="AH657" s="2"/>
      <c r="AI657" s="2"/>
      <c r="AJ657" s="2"/>
    </row>
    <row r="658" spans="1:36" ht="15.75" customHeight="1" x14ac:dyDescent="0.25">
      <c r="A658" s="2"/>
      <c r="B658" s="2"/>
      <c r="C658" s="3"/>
      <c r="D658" s="1"/>
      <c r="E658" s="1"/>
      <c r="F658" s="1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2"/>
      <c r="AG658" s="2"/>
      <c r="AH658" s="2"/>
      <c r="AI658" s="2"/>
      <c r="AJ658" s="2"/>
    </row>
    <row r="659" spans="1:36" ht="15.75" customHeight="1" x14ac:dyDescent="0.25">
      <c r="A659" s="2"/>
      <c r="B659" s="2"/>
      <c r="C659" s="3"/>
      <c r="D659" s="1"/>
      <c r="E659" s="1"/>
      <c r="F659" s="1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2"/>
      <c r="AG659" s="2"/>
      <c r="AH659" s="2"/>
      <c r="AI659" s="2"/>
      <c r="AJ659" s="2"/>
    </row>
    <row r="660" spans="1:36" ht="15.75" customHeight="1" x14ac:dyDescent="0.25">
      <c r="A660" s="2"/>
      <c r="B660" s="2"/>
      <c r="C660" s="3"/>
      <c r="D660" s="1"/>
      <c r="E660" s="1"/>
      <c r="F660" s="1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2"/>
      <c r="AG660" s="2"/>
      <c r="AH660" s="2"/>
      <c r="AI660" s="2"/>
      <c r="AJ660" s="2"/>
    </row>
    <row r="661" spans="1:36" ht="15.75" customHeight="1" x14ac:dyDescent="0.25">
      <c r="A661" s="2"/>
      <c r="B661" s="2"/>
      <c r="C661" s="3"/>
      <c r="D661" s="1"/>
      <c r="E661" s="1"/>
      <c r="F661" s="1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2"/>
      <c r="AG661" s="2"/>
      <c r="AH661" s="2"/>
      <c r="AI661" s="2"/>
      <c r="AJ661" s="2"/>
    </row>
    <row r="662" spans="1:36" ht="15.75" customHeight="1" x14ac:dyDescent="0.25">
      <c r="A662" s="2"/>
      <c r="B662" s="2"/>
      <c r="C662" s="3"/>
      <c r="D662" s="1"/>
      <c r="E662" s="1"/>
      <c r="F662" s="1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2"/>
      <c r="AG662" s="2"/>
      <c r="AH662" s="2"/>
      <c r="AI662" s="2"/>
      <c r="AJ662" s="2"/>
    </row>
    <row r="663" spans="1:36" ht="15.75" customHeight="1" x14ac:dyDescent="0.25">
      <c r="A663" s="2"/>
      <c r="B663" s="2"/>
      <c r="C663" s="3"/>
      <c r="D663" s="1"/>
      <c r="E663" s="1"/>
      <c r="F663" s="1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2"/>
      <c r="AG663" s="2"/>
      <c r="AH663" s="2"/>
      <c r="AI663" s="2"/>
      <c r="AJ663" s="2"/>
    </row>
    <row r="664" spans="1:36" ht="15.75" customHeight="1" x14ac:dyDescent="0.25">
      <c r="A664" s="2"/>
      <c r="B664" s="2"/>
      <c r="C664" s="3"/>
      <c r="D664" s="1"/>
      <c r="E664" s="1"/>
      <c r="F664" s="1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2"/>
      <c r="AG664" s="2"/>
      <c r="AH664" s="2"/>
      <c r="AI664" s="2"/>
      <c r="AJ664" s="2"/>
    </row>
    <row r="665" spans="1:36" ht="15.75" customHeight="1" x14ac:dyDescent="0.25">
      <c r="A665" s="2"/>
      <c r="B665" s="2"/>
      <c r="C665" s="3"/>
      <c r="D665" s="1"/>
      <c r="E665" s="1"/>
      <c r="F665" s="1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2"/>
      <c r="AG665" s="2"/>
      <c r="AH665" s="2"/>
      <c r="AI665" s="2"/>
      <c r="AJ665" s="2"/>
    </row>
    <row r="666" spans="1:36" ht="15.75" customHeight="1" x14ac:dyDescent="0.25">
      <c r="A666" s="2"/>
      <c r="B666" s="2"/>
      <c r="C666" s="3"/>
      <c r="D666" s="1"/>
      <c r="E666" s="1"/>
      <c r="F666" s="1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2"/>
      <c r="AG666" s="2"/>
      <c r="AH666" s="2"/>
      <c r="AI666" s="2"/>
      <c r="AJ666" s="2"/>
    </row>
    <row r="667" spans="1:36" ht="15.75" customHeight="1" x14ac:dyDescent="0.25">
      <c r="A667" s="2"/>
      <c r="B667" s="2"/>
      <c r="C667" s="3"/>
      <c r="D667" s="1"/>
      <c r="E667" s="1"/>
      <c r="F667" s="1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2"/>
      <c r="AG667" s="2"/>
      <c r="AH667" s="2"/>
      <c r="AI667" s="2"/>
      <c r="AJ667" s="2"/>
    </row>
    <row r="668" spans="1:36" ht="15.75" customHeight="1" x14ac:dyDescent="0.25">
      <c r="A668" s="2"/>
      <c r="B668" s="2"/>
      <c r="C668" s="3"/>
      <c r="D668" s="1"/>
      <c r="E668" s="1"/>
      <c r="F668" s="1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2"/>
      <c r="AG668" s="2"/>
      <c r="AH668" s="2"/>
      <c r="AI668" s="2"/>
      <c r="AJ668" s="2"/>
    </row>
    <row r="669" spans="1:36" ht="15.75" customHeight="1" x14ac:dyDescent="0.25">
      <c r="A669" s="2"/>
      <c r="B669" s="2"/>
      <c r="C669" s="3"/>
      <c r="D669" s="1"/>
      <c r="E669" s="1"/>
      <c r="F669" s="1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2"/>
      <c r="AG669" s="2"/>
      <c r="AH669" s="2"/>
      <c r="AI669" s="2"/>
      <c r="AJ669" s="2"/>
    </row>
    <row r="670" spans="1:36" ht="15.75" customHeight="1" x14ac:dyDescent="0.25">
      <c r="A670" s="2"/>
      <c r="B670" s="2"/>
      <c r="C670" s="3"/>
      <c r="D670" s="1"/>
      <c r="E670" s="1"/>
      <c r="F670" s="1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2"/>
      <c r="AG670" s="2"/>
      <c r="AH670" s="2"/>
      <c r="AI670" s="2"/>
      <c r="AJ670" s="2"/>
    </row>
    <row r="671" spans="1:36" ht="15.75" customHeight="1" x14ac:dyDescent="0.25">
      <c r="A671" s="2"/>
      <c r="B671" s="2"/>
      <c r="C671" s="3"/>
      <c r="D671" s="1"/>
      <c r="E671" s="1"/>
      <c r="F671" s="1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2"/>
      <c r="AG671" s="2"/>
      <c r="AH671" s="2"/>
      <c r="AI671" s="2"/>
      <c r="AJ671" s="2"/>
    </row>
    <row r="672" spans="1:36" ht="15.75" customHeight="1" x14ac:dyDescent="0.25">
      <c r="A672" s="2"/>
      <c r="B672" s="2"/>
      <c r="C672" s="3"/>
      <c r="D672" s="1"/>
      <c r="E672" s="1"/>
      <c r="F672" s="1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2"/>
      <c r="AG672" s="2"/>
      <c r="AH672" s="2"/>
      <c r="AI672" s="2"/>
      <c r="AJ672" s="2"/>
    </row>
    <row r="673" spans="1:36" ht="15.75" customHeight="1" x14ac:dyDescent="0.25">
      <c r="A673" s="2"/>
      <c r="B673" s="2"/>
      <c r="C673" s="3"/>
      <c r="D673" s="1"/>
      <c r="E673" s="1"/>
      <c r="F673" s="1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2"/>
      <c r="AG673" s="2"/>
      <c r="AH673" s="2"/>
      <c r="AI673" s="2"/>
      <c r="AJ673" s="2"/>
    </row>
    <row r="674" spans="1:36" ht="15.75" customHeight="1" x14ac:dyDescent="0.25">
      <c r="A674" s="2"/>
      <c r="B674" s="2"/>
      <c r="C674" s="3"/>
      <c r="D674" s="1"/>
      <c r="E674" s="1"/>
      <c r="F674" s="1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2"/>
      <c r="AG674" s="2"/>
      <c r="AH674" s="2"/>
      <c r="AI674" s="2"/>
      <c r="AJ674" s="2"/>
    </row>
    <row r="675" spans="1:36" ht="15.75" customHeight="1" x14ac:dyDescent="0.25">
      <c r="A675" s="2"/>
      <c r="B675" s="2"/>
      <c r="C675" s="3"/>
      <c r="D675" s="1"/>
      <c r="E675" s="1"/>
      <c r="F675" s="1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2"/>
      <c r="AG675" s="2"/>
      <c r="AH675" s="2"/>
      <c r="AI675" s="2"/>
      <c r="AJ675" s="2"/>
    </row>
    <row r="676" spans="1:36" ht="15.75" customHeight="1" x14ac:dyDescent="0.25">
      <c r="A676" s="2"/>
      <c r="B676" s="2"/>
      <c r="C676" s="3"/>
      <c r="D676" s="1"/>
      <c r="E676" s="1"/>
      <c r="F676" s="1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2"/>
      <c r="AG676" s="2"/>
      <c r="AH676" s="2"/>
      <c r="AI676" s="2"/>
      <c r="AJ676" s="2"/>
    </row>
    <row r="677" spans="1:36" ht="15.75" customHeight="1" x14ac:dyDescent="0.25">
      <c r="A677" s="2"/>
      <c r="B677" s="2"/>
      <c r="C677" s="3"/>
      <c r="D677" s="1"/>
      <c r="E677" s="1"/>
      <c r="F677" s="1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2"/>
      <c r="AG677" s="2"/>
      <c r="AH677" s="2"/>
      <c r="AI677" s="2"/>
      <c r="AJ677" s="2"/>
    </row>
    <row r="678" spans="1:36" ht="15.75" customHeight="1" x14ac:dyDescent="0.25">
      <c r="A678" s="2"/>
      <c r="B678" s="2"/>
      <c r="C678" s="3"/>
      <c r="D678" s="1"/>
      <c r="E678" s="1"/>
      <c r="F678" s="1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2"/>
      <c r="AG678" s="2"/>
      <c r="AH678" s="2"/>
      <c r="AI678" s="2"/>
      <c r="AJ678" s="2"/>
    </row>
    <row r="679" spans="1:36" ht="15.75" customHeight="1" x14ac:dyDescent="0.25">
      <c r="A679" s="2"/>
      <c r="B679" s="2"/>
      <c r="C679" s="3"/>
      <c r="D679" s="1"/>
      <c r="E679" s="1"/>
      <c r="F679" s="1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2"/>
      <c r="AG679" s="2"/>
      <c r="AH679" s="2"/>
      <c r="AI679" s="2"/>
      <c r="AJ679" s="2"/>
    </row>
    <row r="680" spans="1:36" ht="15.75" customHeight="1" x14ac:dyDescent="0.25">
      <c r="A680" s="2"/>
      <c r="B680" s="2"/>
      <c r="C680" s="3"/>
      <c r="D680" s="1"/>
      <c r="E680" s="1"/>
      <c r="F680" s="1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2"/>
      <c r="AG680" s="2"/>
      <c r="AH680" s="2"/>
      <c r="AI680" s="2"/>
      <c r="AJ680" s="2"/>
    </row>
    <row r="681" spans="1:36" ht="15.75" customHeight="1" x14ac:dyDescent="0.25">
      <c r="A681" s="2"/>
      <c r="B681" s="2"/>
      <c r="C681" s="3"/>
      <c r="D681" s="1"/>
      <c r="E681" s="1"/>
      <c r="F681" s="1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2"/>
      <c r="AG681" s="2"/>
      <c r="AH681" s="2"/>
      <c r="AI681" s="2"/>
      <c r="AJ681" s="2"/>
    </row>
    <row r="682" spans="1:36" ht="15.75" customHeight="1" x14ac:dyDescent="0.25">
      <c r="A682" s="2"/>
      <c r="B682" s="2"/>
      <c r="C682" s="3"/>
      <c r="D682" s="1"/>
      <c r="E682" s="1"/>
      <c r="F682" s="1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2"/>
      <c r="AG682" s="2"/>
      <c r="AH682" s="2"/>
      <c r="AI682" s="2"/>
      <c r="AJ682" s="2"/>
    </row>
    <row r="683" spans="1:36" ht="15.75" customHeight="1" x14ac:dyDescent="0.25">
      <c r="A683" s="2"/>
      <c r="B683" s="2"/>
      <c r="C683" s="3"/>
      <c r="D683" s="1"/>
      <c r="E683" s="1"/>
      <c r="F683" s="1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2"/>
      <c r="AG683" s="2"/>
      <c r="AH683" s="2"/>
      <c r="AI683" s="2"/>
      <c r="AJ683" s="2"/>
    </row>
    <row r="684" spans="1:36" ht="15.75" customHeight="1" x14ac:dyDescent="0.25">
      <c r="A684" s="2"/>
      <c r="B684" s="2"/>
      <c r="C684" s="3"/>
      <c r="D684" s="1"/>
      <c r="E684" s="1"/>
      <c r="F684" s="1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2"/>
      <c r="AG684" s="2"/>
      <c r="AH684" s="2"/>
      <c r="AI684" s="2"/>
      <c r="AJ684" s="2"/>
    </row>
    <row r="685" spans="1:36" ht="15.75" customHeight="1" x14ac:dyDescent="0.25">
      <c r="A685" s="2"/>
      <c r="B685" s="2"/>
      <c r="C685" s="3"/>
      <c r="D685" s="1"/>
      <c r="E685" s="1"/>
      <c r="F685" s="1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2"/>
      <c r="AG685" s="2"/>
      <c r="AH685" s="2"/>
      <c r="AI685" s="2"/>
      <c r="AJ685" s="2"/>
    </row>
    <row r="686" spans="1:36" ht="15.75" customHeight="1" x14ac:dyDescent="0.25">
      <c r="A686" s="2"/>
      <c r="B686" s="2"/>
      <c r="C686" s="3"/>
      <c r="D686" s="1"/>
      <c r="E686" s="1"/>
      <c r="F686" s="1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2"/>
      <c r="AG686" s="2"/>
      <c r="AH686" s="2"/>
      <c r="AI686" s="2"/>
      <c r="AJ686" s="2"/>
    </row>
    <row r="687" spans="1:36" ht="15.75" customHeight="1" x14ac:dyDescent="0.25">
      <c r="A687" s="2"/>
      <c r="B687" s="2"/>
      <c r="C687" s="3"/>
      <c r="D687" s="1"/>
      <c r="E687" s="1"/>
      <c r="F687" s="1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2"/>
      <c r="AG687" s="2"/>
      <c r="AH687" s="2"/>
      <c r="AI687" s="2"/>
      <c r="AJ687" s="2"/>
    </row>
    <row r="688" spans="1:36" ht="15.75" customHeight="1" x14ac:dyDescent="0.25">
      <c r="A688" s="2"/>
      <c r="B688" s="2"/>
      <c r="C688" s="3"/>
      <c r="D688" s="1"/>
      <c r="E688" s="1"/>
      <c r="F688" s="1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2"/>
      <c r="AG688" s="2"/>
      <c r="AH688" s="2"/>
      <c r="AI688" s="2"/>
      <c r="AJ688" s="2"/>
    </row>
    <row r="689" spans="1:36" ht="15.75" customHeight="1" x14ac:dyDescent="0.25">
      <c r="A689" s="2"/>
      <c r="B689" s="2"/>
      <c r="C689" s="3"/>
      <c r="D689" s="1"/>
      <c r="E689" s="1"/>
      <c r="F689" s="1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2"/>
      <c r="AG689" s="2"/>
      <c r="AH689" s="2"/>
      <c r="AI689" s="2"/>
      <c r="AJ689" s="2"/>
    </row>
    <row r="690" spans="1:36" ht="15.75" customHeight="1" x14ac:dyDescent="0.25">
      <c r="A690" s="2"/>
      <c r="B690" s="2"/>
      <c r="C690" s="3"/>
      <c r="D690" s="1"/>
      <c r="E690" s="1"/>
      <c r="F690" s="1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2"/>
      <c r="AG690" s="2"/>
      <c r="AH690" s="2"/>
      <c r="AI690" s="2"/>
      <c r="AJ690" s="2"/>
    </row>
    <row r="691" spans="1:36" ht="15.75" customHeight="1" x14ac:dyDescent="0.25">
      <c r="A691" s="2"/>
      <c r="B691" s="2"/>
      <c r="C691" s="3"/>
      <c r="D691" s="1"/>
      <c r="E691" s="1"/>
      <c r="F691" s="1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2"/>
      <c r="AG691" s="2"/>
      <c r="AH691" s="2"/>
      <c r="AI691" s="2"/>
      <c r="AJ691" s="2"/>
    </row>
    <row r="692" spans="1:36" ht="15.75" customHeight="1" x14ac:dyDescent="0.25">
      <c r="A692" s="2"/>
      <c r="B692" s="2"/>
      <c r="C692" s="3"/>
      <c r="D692" s="1"/>
      <c r="E692" s="1"/>
      <c r="F692" s="1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2"/>
      <c r="AG692" s="2"/>
      <c r="AH692" s="2"/>
      <c r="AI692" s="2"/>
      <c r="AJ692" s="2"/>
    </row>
    <row r="693" spans="1:36" ht="15.75" customHeight="1" x14ac:dyDescent="0.25">
      <c r="A693" s="2"/>
      <c r="B693" s="2"/>
      <c r="C693" s="3"/>
      <c r="D693" s="1"/>
      <c r="E693" s="1"/>
      <c r="F693" s="1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2"/>
      <c r="AG693" s="2"/>
      <c r="AH693" s="2"/>
      <c r="AI693" s="2"/>
      <c r="AJ693" s="2"/>
    </row>
    <row r="694" spans="1:36" ht="15.75" customHeight="1" x14ac:dyDescent="0.25">
      <c r="A694" s="2"/>
      <c r="B694" s="2"/>
      <c r="C694" s="3"/>
      <c r="D694" s="1"/>
      <c r="E694" s="1"/>
      <c r="F694" s="1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2"/>
      <c r="AG694" s="2"/>
      <c r="AH694" s="2"/>
      <c r="AI694" s="2"/>
      <c r="AJ694" s="2"/>
    </row>
    <row r="695" spans="1:36" ht="15.75" customHeight="1" x14ac:dyDescent="0.25">
      <c r="A695" s="2"/>
      <c r="B695" s="2"/>
      <c r="C695" s="3"/>
      <c r="D695" s="1"/>
      <c r="E695" s="1"/>
      <c r="F695" s="1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2"/>
      <c r="AG695" s="2"/>
      <c r="AH695" s="2"/>
      <c r="AI695" s="2"/>
      <c r="AJ695" s="2"/>
    </row>
    <row r="696" spans="1:36" ht="15.75" customHeight="1" x14ac:dyDescent="0.25">
      <c r="A696" s="2"/>
      <c r="B696" s="2"/>
      <c r="C696" s="3"/>
      <c r="D696" s="1"/>
      <c r="E696" s="1"/>
      <c r="F696" s="1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2"/>
      <c r="AG696" s="2"/>
      <c r="AH696" s="2"/>
      <c r="AI696" s="2"/>
      <c r="AJ696" s="2"/>
    </row>
    <row r="697" spans="1:36" ht="15.75" customHeight="1" x14ac:dyDescent="0.25">
      <c r="A697" s="2"/>
      <c r="B697" s="2"/>
      <c r="C697" s="3"/>
      <c r="D697" s="1"/>
      <c r="E697" s="1"/>
      <c r="F697" s="1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2"/>
      <c r="AG697" s="2"/>
      <c r="AH697" s="2"/>
      <c r="AI697" s="2"/>
      <c r="AJ697" s="2"/>
    </row>
    <row r="698" spans="1:36" ht="15.75" customHeight="1" x14ac:dyDescent="0.25">
      <c r="A698" s="2"/>
      <c r="B698" s="2"/>
      <c r="C698" s="3"/>
      <c r="D698" s="1"/>
      <c r="E698" s="1"/>
      <c r="F698" s="1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2"/>
      <c r="AG698" s="2"/>
      <c r="AH698" s="2"/>
      <c r="AI698" s="2"/>
      <c r="AJ698" s="2"/>
    </row>
    <row r="699" spans="1:36" ht="15.75" customHeight="1" x14ac:dyDescent="0.25">
      <c r="A699" s="2"/>
      <c r="B699" s="2"/>
      <c r="C699" s="3"/>
      <c r="D699" s="1"/>
      <c r="E699" s="1"/>
      <c r="F699" s="1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2"/>
      <c r="AG699" s="2"/>
      <c r="AH699" s="2"/>
      <c r="AI699" s="2"/>
      <c r="AJ699" s="2"/>
    </row>
    <row r="700" spans="1:36" ht="15.75" customHeight="1" x14ac:dyDescent="0.25">
      <c r="A700" s="2"/>
      <c r="B700" s="2"/>
      <c r="C700" s="3"/>
      <c r="D700" s="1"/>
      <c r="E700" s="1"/>
      <c r="F700" s="1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2"/>
      <c r="AG700" s="2"/>
      <c r="AH700" s="2"/>
      <c r="AI700" s="2"/>
      <c r="AJ700" s="2"/>
    </row>
    <row r="701" spans="1:36" ht="15.75" customHeight="1" x14ac:dyDescent="0.25">
      <c r="A701" s="2"/>
      <c r="B701" s="2"/>
      <c r="C701" s="3"/>
      <c r="D701" s="1"/>
      <c r="E701" s="1"/>
      <c r="F701" s="1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2"/>
      <c r="AG701" s="2"/>
      <c r="AH701" s="2"/>
      <c r="AI701" s="2"/>
      <c r="AJ701" s="2"/>
    </row>
    <row r="702" spans="1:36" ht="15.75" customHeight="1" x14ac:dyDescent="0.25">
      <c r="A702" s="2"/>
      <c r="B702" s="2"/>
      <c r="C702" s="3"/>
      <c r="D702" s="1"/>
      <c r="E702" s="1"/>
      <c r="F702" s="1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2"/>
      <c r="AG702" s="2"/>
      <c r="AH702" s="2"/>
      <c r="AI702" s="2"/>
      <c r="AJ702" s="2"/>
    </row>
    <row r="703" spans="1:36" ht="15.75" customHeight="1" x14ac:dyDescent="0.25">
      <c r="A703" s="2"/>
      <c r="B703" s="2"/>
      <c r="C703" s="3"/>
      <c r="D703" s="1"/>
      <c r="E703" s="1"/>
      <c r="F703" s="1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2"/>
      <c r="AG703" s="2"/>
      <c r="AH703" s="2"/>
      <c r="AI703" s="2"/>
      <c r="AJ703" s="2"/>
    </row>
    <row r="704" spans="1:36" ht="15.75" customHeight="1" x14ac:dyDescent="0.25">
      <c r="A704" s="2"/>
      <c r="B704" s="2"/>
      <c r="C704" s="3"/>
      <c r="D704" s="1"/>
      <c r="E704" s="1"/>
      <c r="F704" s="1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2"/>
      <c r="AG704" s="2"/>
      <c r="AH704" s="2"/>
      <c r="AI704" s="2"/>
      <c r="AJ704" s="2"/>
    </row>
    <row r="705" spans="1:36" ht="15.75" customHeight="1" x14ac:dyDescent="0.25">
      <c r="A705" s="2"/>
      <c r="B705" s="2"/>
      <c r="C705" s="3"/>
      <c r="D705" s="1"/>
      <c r="E705" s="1"/>
      <c r="F705" s="1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2"/>
      <c r="AG705" s="2"/>
      <c r="AH705" s="2"/>
      <c r="AI705" s="2"/>
      <c r="AJ705" s="2"/>
    </row>
    <row r="706" spans="1:36" ht="15.75" customHeight="1" x14ac:dyDescent="0.25">
      <c r="A706" s="2"/>
      <c r="B706" s="2"/>
      <c r="C706" s="3"/>
      <c r="D706" s="1"/>
      <c r="E706" s="1"/>
      <c r="F706" s="1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2"/>
      <c r="AG706" s="2"/>
      <c r="AH706" s="2"/>
      <c r="AI706" s="2"/>
      <c r="AJ706" s="2"/>
    </row>
    <row r="707" spans="1:36" ht="15.75" customHeight="1" x14ac:dyDescent="0.25">
      <c r="A707" s="2"/>
      <c r="B707" s="2"/>
      <c r="C707" s="3"/>
      <c r="D707" s="1"/>
      <c r="E707" s="1"/>
      <c r="F707" s="1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2"/>
      <c r="AG707" s="2"/>
      <c r="AH707" s="2"/>
      <c r="AI707" s="2"/>
      <c r="AJ707" s="2"/>
    </row>
    <row r="708" spans="1:36" ht="15.75" customHeight="1" x14ac:dyDescent="0.25">
      <c r="A708" s="2"/>
      <c r="B708" s="2"/>
      <c r="C708" s="3"/>
      <c r="D708" s="1"/>
      <c r="E708" s="1"/>
      <c r="F708" s="1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2"/>
      <c r="AG708" s="2"/>
      <c r="AH708" s="2"/>
      <c r="AI708" s="2"/>
      <c r="AJ708" s="2"/>
    </row>
    <row r="709" spans="1:36" ht="15.75" customHeight="1" x14ac:dyDescent="0.25">
      <c r="A709" s="2"/>
      <c r="B709" s="2"/>
      <c r="C709" s="3"/>
      <c r="D709" s="1"/>
      <c r="E709" s="1"/>
      <c r="F709" s="1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2"/>
      <c r="AG709" s="2"/>
      <c r="AH709" s="2"/>
      <c r="AI709" s="2"/>
      <c r="AJ709" s="2"/>
    </row>
    <row r="710" spans="1:36" ht="15.75" customHeight="1" x14ac:dyDescent="0.25">
      <c r="A710" s="2"/>
      <c r="B710" s="2"/>
      <c r="C710" s="3"/>
      <c r="D710" s="1"/>
      <c r="E710" s="1"/>
      <c r="F710" s="1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2"/>
      <c r="AG710" s="2"/>
      <c r="AH710" s="2"/>
      <c r="AI710" s="2"/>
      <c r="AJ710" s="2"/>
    </row>
    <row r="711" spans="1:36" ht="15.75" customHeight="1" x14ac:dyDescent="0.25">
      <c r="A711" s="2"/>
      <c r="B711" s="2"/>
      <c r="C711" s="3"/>
      <c r="D711" s="1"/>
      <c r="E711" s="1"/>
      <c r="F711" s="1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2"/>
      <c r="AG711" s="2"/>
      <c r="AH711" s="2"/>
      <c r="AI711" s="2"/>
      <c r="AJ711" s="2"/>
    </row>
    <row r="712" spans="1:36" ht="15.75" customHeight="1" x14ac:dyDescent="0.25">
      <c r="A712" s="2"/>
      <c r="B712" s="2"/>
      <c r="C712" s="3"/>
      <c r="D712" s="1"/>
      <c r="E712" s="1"/>
      <c r="F712" s="1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2"/>
      <c r="AG712" s="2"/>
      <c r="AH712" s="2"/>
      <c r="AI712" s="2"/>
      <c r="AJ712" s="2"/>
    </row>
    <row r="713" spans="1:36" ht="15.75" customHeight="1" x14ac:dyDescent="0.25">
      <c r="A713" s="2"/>
      <c r="B713" s="2"/>
      <c r="C713" s="3"/>
      <c r="D713" s="1"/>
      <c r="E713" s="1"/>
      <c r="F713" s="1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2"/>
      <c r="AG713" s="2"/>
      <c r="AH713" s="2"/>
      <c r="AI713" s="2"/>
      <c r="AJ713" s="2"/>
    </row>
    <row r="714" spans="1:36" ht="15.75" customHeight="1" x14ac:dyDescent="0.25">
      <c r="A714" s="2"/>
      <c r="B714" s="2"/>
      <c r="C714" s="3"/>
      <c r="D714" s="1"/>
      <c r="E714" s="1"/>
      <c r="F714" s="1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2"/>
      <c r="AG714" s="2"/>
      <c r="AH714" s="2"/>
      <c r="AI714" s="2"/>
      <c r="AJ714" s="2"/>
    </row>
    <row r="715" spans="1:36" ht="15.75" customHeight="1" x14ac:dyDescent="0.25">
      <c r="A715" s="2"/>
      <c r="B715" s="2"/>
      <c r="C715" s="3"/>
      <c r="D715" s="1"/>
      <c r="E715" s="1"/>
      <c r="F715" s="1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2"/>
      <c r="AG715" s="2"/>
      <c r="AH715" s="2"/>
      <c r="AI715" s="2"/>
      <c r="AJ715" s="2"/>
    </row>
    <row r="716" spans="1:36" ht="15.75" customHeight="1" x14ac:dyDescent="0.25">
      <c r="A716" s="2"/>
      <c r="B716" s="2"/>
      <c r="C716" s="3"/>
      <c r="D716" s="1"/>
      <c r="E716" s="1"/>
      <c r="F716" s="1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2"/>
      <c r="AG716" s="2"/>
      <c r="AH716" s="2"/>
      <c r="AI716" s="2"/>
      <c r="AJ716" s="2"/>
    </row>
    <row r="717" spans="1:36" ht="15.75" customHeight="1" x14ac:dyDescent="0.25">
      <c r="A717" s="2"/>
      <c r="B717" s="2"/>
      <c r="C717" s="3"/>
      <c r="D717" s="1"/>
      <c r="E717" s="1"/>
      <c r="F717" s="1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2"/>
      <c r="AG717" s="2"/>
      <c r="AH717" s="2"/>
      <c r="AI717" s="2"/>
      <c r="AJ717" s="2"/>
    </row>
    <row r="718" spans="1:36" ht="15.75" customHeight="1" x14ac:dyDescent="0.25">
      <c r="A718" s="2"/>
      <c r="B718" s="2"/>
      <c r="C718" s="3"/>
      <c r="D718" s="1"/>
      <c r="E718" s="1"/>
      <c r="F718" s="1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2"/>
      <c r="AG718" s="2"/>
      <c r="AH718" s="2"/>
      <c r="AI718" s="2"/>
      <c r="AJ718" s="2"/>
    </row>
    <row r="719" spans="1:36" ht="15.75" customHeight="1" x14ac:dyDescent="0.25">
      <c r="A719" s="2"/>
      <c r="B719" s="2"/>
      <c r="C719" s="3"/>
      <c r="D719" s="1"/>
      <c r="E719" s="1"/>
      <c r="F719" s="1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2"/>
      <c r="AG719" s="2"/>
      <c r="AH719" s="2"/>
      <c r="AI719" s="2"/>
      <c r="AJ719" s="2"/>
    </row>
    <row r="720" spans="1:36" ht="15.75" customHeight="1" x14ac:dyDescent="0.25">
      <c r="A720" s="2"/>
      <c r="B720" s="2"/>
      <c r="C720" s="3"/>
      <c r="D720" s="1"/>
      <c r="E720" s="1"/>
      <c r="F720" s="1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2"/>
      <c r="AG720" s="2"/>
      <c r="AH720" s="2"/>
      <c r="AI720" s="2"/>
      <c r="AJ720" s="2"/>
    </row>
    <row r="721" spans="1:36" ht="15.75" customHeight="1" x14ac:dyDescent="0.25">
      <c r="A721" s="2"/>
      <c r="B721" s="2"/>
      <c r="C721" s="3"/>
      <c r="D721" s="1"/>
      <c r="E721" s="1"/>
      <c r="F721" s="1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2"/>
      <c r="AG721" s="2"/>
      <c r="AH721" s="2"/>
      <c r="AI721" s="2"/>
      <c r="AJ721" s="2"/>
    </row>
    <row r="722" spans="1:36" ht="15.75" customHeight="1" x14ac:dyDescent="0.25">
      <c r="A722" s="2"/>
      <c r="B722" s="2"/>
      <c r="C722" s="3"/>
      <c r="D722" s="1"/>
      <c r="E722" s="1"/>
      <c r="F722" s="1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2"/>
      <c r="AG722" s="2"/>
      <c r="AH722" s="2"/>
      <c r="AI722" s="2"/>
      <c r="AJ722" s="2"/>
    </row>
    <row r="723" spans="1:36" ht="15.75" customHeight="1" x14ac:dyDescent="0.25">
      <c r="A723" s="2"/>
      <c r="B723" s="2"/>
      <c r="C723" s="3"/>
      <c r="D723" s="1"/>
      <c r="E723" s="1"/>
      <c r="F723" s="1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2"/>
      <c r="AG723" s="2"/>
      <c r="AH723" s="2"/>
      <c r="AI723" s="2"/>
      <c r="AJ723" s="2"/>
    </row>
    <row r="724" spans="1:36" ht="15.75" customHeight="1" x14ac:dyDescent="0.25">
      <c r="A724" s="2"/>
      <c r="B724" s="2"/>
      <c r="C724" s="3"/>
      <c r="D724" s="1"/>
      <c r="E724" s="1"/>
      <c r="F724" s="1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2"/>
      <c r="AG724" s="2"/>
      <c r="AH724" s="2"/>
      <c r="AI724" s="2"/>
      <c r="AJ724" s="2"/>
    </row>
    <row r="725" spans="1:36" ht="15.75" customHeight="1" x14ac:dyDescent="0.25">
      <c r="A725" s="2"/>
      <c r="B725" s="2"/>
      <c r="C725" s="3"/>
      <c r="D725" s="1"/>
      <c r="E725" s="1"/>
      <c r="F725" s="1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2"/>
      <c r="AG725" s="2"/>
      <c r="AH725" s="2"/>
      <c r="AI725" s="2"/>
      <c r="AJ725" s="2"/>
    </row>
    <row r="726" spans="1:36" ht="15.75" customHeight="1" x14ac:dyDescent="0.25">
      <c r="A726" s="2"/>
      <c r="B726" s="2"/>
      <c r="C726" s="3"/>
      <c r="D726" s="1"/>
      <c r="E726" s="1"/>
      <c r="F726" s="1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2"/>
      <c r="AG726" s="2"/>
      <c r="AH726" s="2"/>
      <c r="AI726" s="2"/>
      <c r="AJ726" s="2"/>
    </row>
    <row r="727" spans="1:36" ht="15.75" customHeight="1" x14ac:dyDescent="0.25">
      <c r="A727" s="2"/>
      <c r="B727" s="2"/>
      <c r="C727" s="3"/>
      <c r="D727" s="1"/>
      <c r="E727" s="1"/>
      <c r="F727" s="1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2"/>
      <c r="AG727" s="2"/>
      <c r="AH727" s="2"/>
      <c r="AI727" s="2"/>
      <c r="AJ727" s="2"/>
    </row>
    <row r="728" spans="1:36" ht="15.75" customHeight="1" x14ac:dyDescent="0.25">
      <c r="A728" s="2"/>
      <c r="B728" s="2"/>
      <c r="C728" s="3"/>
      <c r="D728" s="1"/>
      <c r="E728" s="1"/>
      <c r="F728" s="1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2"/>
      <c r="AG728" s="2"/>
      <c r="AH728" s="2"/>
      <c r="AI728" s="2"/>
      <c r="AJ728" s="2"/>
    </row>
    <row r="729" spans="1:36" ht="15.75" customHeight="1" x14ac:dyDescent="0.25">
      <c r="A729" s="2"/>
      <c r="B729" s="2"/>
      <c r="C729" s="3"/>
      <c r="D729" s="1"/>
      <c r="E729" s="1"/>
      <c r="F729" s="1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2"/>
      <c r="AG729" s="2"/>
      <c r="AH729" s="2"/>
      <c r="AI729" s="2"/>
      <c r="AJ729" s="2"/>
    </row>
    <row r="730" spans="1:36" ht="15.75" customHeight="1" x14ac:dyDescent="0.25">
      <c r="A730" s="2"/>
      <c r="B730" s="2"/>
      <c r="C730" s="3"/>
      <c r="D730" s="1"/>
      <c r="E730" s="1"/>
      <c r="F730" s="1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2"/>
      <c r="AG730" s="2"/>
      <c r="AH730" s="2"/>
      <c r="AI730" s="2"/>
      <c r="AJ730" s="2"/>
    </row>
    <row r="731" spans="1:36" ht="15.75" customHeight="1" x14ac:dyDescent="0.25">
      <c r="A731" s="2"/>
      <c r="B731" s="2"/>
      <c r="C731" s="3"/>
      <c r="D731" s="1"/>
      <c r="E731" s="1"/>
      <c r="F731" s="1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2"/>
      <c r="AG731" s="2"/>
      <c r="AH731" s="2"/>
      <c r="AI731" s="2"/>
      <c r="AJ731" s="2"/>
    </row>
    <row r="732" spans="1:36" ht="15.75" customHeight="1" x14ac:dyDescent="0.25">
      <c r="A732" s="2"/>
      <c r="B732" s="2"/>
      <c r="C732" s="3"/>
      <c r="D732" s="1"/>
      <c r="E732" s="1"/>
      <c r="F732" s="1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2"/>
      <c r="AG732" s="2"/>
      <c r="AH732" s="2"/>
      <c r="AI732" s="2"/>
      <c r="AJ732" s="2"/>
    </row>
    <row r="733" spans="1:36" ht="15.75" customHeight="1" x14ac:dyDescent="0.25">
      <c r="A733" s="2"/>
      <c r="B733" s="2"/>
      <c r="C733" s="3"/>
      <c r="D733" s="1"/>
      <c r="E733" s="1"/>
      <c r="F733" s="1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2"/>
      <c r="AG733" s="2"/>
      <c r="AH733" s="2"/>
      <c r="AI733" s="2"/>
      <c r="AJ733" s="2"/>
    </row>
    <row r="734" spans="1:36" ht="15.75" customHeight="1" x14ac:dyDescent="0.25">
      <c r="A734" s="2"/>
      <c r="B734" s="2"/>
      <c r="C734" s="3"/>
      <c r="D734" s="1"/>
      <c r="E734" s="1"/>
      <c r="F734" s="1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2"/>
      <c r="AG734" s="2"/>
      <c r="AH734" s="2"/>
      <c r="AI734" s="2"/>
      <c r="AJ734" s="2"/>
    </row>
    <row r="735" spans="1:36" ht="15.75" customHeight="1" x14ac:dyDescent="0.25">
      <c r="A735" s="2"/>
      <c r="B735" s="2"/>
      <c r="C735" s="3"/>
      <c r="D735" s="1"/>
      <c r="E735" s="1"/>
      <c r="F735" s="1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2"/>
      <c r="AG735" s="2"/>
      <c r="AH735" s="2"/>
      <c r="AI735" s="2"/>
      <c r="AJ735" s="2"/>
    </row>
    <row r="736" spans="1:36" ht="15.75" customHeight="1" x14ac:dyDescent="0.25">
      <c r="A736" s="2"/>
      <c r="B736" s="2"/>
      <c r="C736" s="3"/>
      <c r="D736" s="1"/>
      <c r="E736" s="1"/>
      <c r="F736" s="1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2"/>
      <c r="AG736" s="2"/>
      <c r="AH736" s="2"/>
      <c r="AI736" s="2"/>
      <c r="AJ736" s="2"/>
    </row>
    <row r="737" spans="1:36" ht="15.75" customHeight="1" x14ac:dyDescent="0.25">
      <c r="A737" s="2"/>
      <c r="B737" s="2"/>
      <c r="C737" s="3"/>
      <c r="D737" s="1"/>
      <c r="E737" s="1"/>
      <c r="F737" s="1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2"/>
      <c r="AG737" s="2"/>
      <c r="AH737" s="2"/>
      <c r="AI737" s="2"/>
      <c r="AJ737" s="2"/>
    </row>
    <row r="738" spans="1:36" ht="15.75" customHeight="1" x14ac:dyDescent="0.25">
      <c r="A738" s="2"/>
      <c r="B738" s="2"/>
      <c r="C738" s="3"/>
      <c r="D738" s="1"/>
      <c r="E738" s="1"/>
      <c r="F738" s="1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2"/>
      <c r="AG738" s="2"/>
      <c r="AH738" s="2"/>
      <c r="AI738" s="2"/>
      <c r="AJ738" s="2"/>
    </row>
    <row r="739" spans="1:36" ht="15.75" customHeight="1" x14ac:dyDescent="0.25">
      <c r="A739" s="2"/>
      <c r="B739" s="2"/>
      <c r="C739" s="3"/>
      <c r="D739" s="1"/>
      <c r="E739" s="1"/>
      <c r="F739" s="1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2"/>
      <c r="AG739" s="2"/>
      <c r="AH739" s="2"/>
      <c r="AI739" s="2"/>
      <c r="AJ739" s="2"/>
    </row>
    <row r="740" spans="1:36" ht="15.75" customHeight="1" x14ac:dyDescent="0.25">
      <c r="A740" s="2"/>
      <c r="B740" s="2"/>
      <c r="C740" s="3"/>
      <c r="D740" s="1"/>
      <c r="E740" s="1"/>
      <c r="F740" s="1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2"/>
      <c r="AG740" s="2"/>
      <c r="AH740" s="2"/>
      <c r="AI740" s="2"/>
      <c r="AJ740" s="2"/>
    </row>
    <row r="741" spans="1:36" ht="15.75" customHeight="1" x14ac:dyDescent="0.25">
      <c r="A741" s="2"/>
      <c r="B741" s="2"/>
      <c r="C741" s="3"/>
      <c r="D741" s="1"/>
      <c r="E741" s="1"/>
      <c r="F741" s="1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2"/>
      <c r="AG741" s="2"/>
      <c r="AH741" s="2"/>
      <c r="AI741" s="2"/>
      <c r="AJ741" s="2"/>
    </row>
    <row r="742" spans="1:36" ht="15.75" customHeight="1" x14ac:dyDescent="0.25">
      <c r="A742" s="2"/>
      <c r="B742" s="2"/>
      <c r="C742" s="3"/>
      <c r="D742" s="1"/>
      <c r="E742" s="1"/>
      <c r="F742" s="1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2"/>
      <c r="AG742" s="2"/>
      <c r="AH742" s="2"/>
      <c r="AI742" s="2"/>
      <c r="AJ742" s="2"/>
    </row>
    <row r="743" spans="1:36" ht="15.75" customHeight="1" x14ac:dyDescent="0.25">
      <c r="A743" s="2"/>
      <c r="B743" s="2"/>
      <c r="C743" s="3"/>
      <c r="D743" s="1"/>
      <c r="E743" s="1"/>
      <c r="F743" s="1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2"/>
      <c r="AG743" s="2"/>
      <c r="AH743" s="2"/>
      <c r="AI743" s="2"/>
      <c r="AJ743" s="2"/>
    </row>
    <row r="744" spans="1:36" ht="15.75" customHeight="1" x14ac:dyDescent="0.25">
      <c r="A744" s="2"/>
      <c r="B744" s="2"/>
      <c r="C744" s="3"/>
      <c r="D744" s="1"/>
      <c r="E744" s="1"/>
      <c r="F744" s="1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2"/>
      <c r="AG744" s="2"/>
      <c r="AH744" s="2"/>
      <c r="AI744" s="2"/>
      <c r="AJ744" s="2"/>
    </row>
    <row r="745" spans="1:36" ht="15.75" customHeight="1" x14ac:dyDescent="0.25">
      <c r="A745" s="2"/>
      <c r="B745" s="2"/>
      <c r="C745" s="3"/>
      <c r="D745" s="1"/>
      <c r="E745" s="1"/>
      <c r="F745" s="1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2"/>
      <c r="AG745" s="2"/>
      <c r="AH745" s="2"/>
      <c r="AI745" s="2"/>
      <c r="AJ745" s="2"/>
    </row>
    <row r="746" spans="1:36" ht="15.75" customHeight="1" x14ac:dyDescent="0.25">
      <c r="A746" s="2"/>
      <c r="B746" s="2"/>
      <c r="C746" s="3"/>
      <c r="D746" s="1"/>
      <c r="E746" s="1"/>
      <c r="F746" s="1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2"/>
      <c r="AG746" s="2"/>
      <c r="AH746" s="2"/>
      <c r="AI746" s="2"/>
      <c r="AJ746" s="2"/>
    </row>
    <row r="747" spans="1:36" ht="15.75" customHeight="1" x14ac:dyDescent="0.25">
      <c r="A747" s="2"/>
      <c r="B747" s="2"/>
      <c r="C747" s="3"/>
      <c r="D747" s="1"/>
      <c r="E747" s="1"/>
      <c r="F747" s="1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2"/>
      <c r="AG747" s="2"/>
      <c r="AH747" s="2"/>
      <c r="AI747" s="2"/>
      <c r="AJ747" s="2"/>
    </row>
    <row r="748" spans="1:36" ht="15.75" customHeight="1" x14ac:dyDescent="0.25">
      <c r="A748" s="2"/>
      <c r="B748" s="2"/>
      <c r="C748" s="3"/>
      <c r="D748" s="1"/>
      <c r="E748" s="1"/>
      <c r="F748" s="1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2"/>
      <c r="AG748" s="2"/>
      <c r="AH748" s="2"/>
      <c r="AI748" s="2"/>
      <c r="AJ748" s="2"/>
    </row>
    <row r="749" spans="1:36" ht="15.75" customHeight="1" x14ac:dyDescent="0.25">
      <c r="A749" s="2"/>
      <c r="B749" s="2"/>
      <c r="C749" s="3"/>
      <c r="D749" s="1"/>
      <c r="E749" s="1"/>
      <c r="F749" s="1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2"/>
      <c r="AG749" s="2"/>
      <c r="AH749" s="2"/>
      <c r="AI749" s="2"/>
      <c r="AJ749" s="2"/>
    </row>
    <row r="750" spans="1:36" ht="15.75" customHeight="1" x14ac:dyDescent="0.25">
      <c r="A750" s="2"/>
      <c r="B750" s="2"/>
      <c r="C750" s="3"/>
      <c r="D750" s="1"/>
      <c r="E750" s="1"/>
      <c r="F750" s="1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2"/>
      <c r="AG750" s="2"/>
      <c r="AH750" s="2"/>
      <c r="AI750" s="2"/>
      <c r="AJ750" s="2"/>
    </row>
    <row r="751" spans="1:36" ht="15.75" customHeight="1" x14ac:dyDescent="0.25">
      <c r="A751" s="2"/>
      <c r="B751" s="2"/>
      <c r="C751" s="3"/>
      <c r="D751" s="1"/>
      <c r="E751" s="1"/>
      <c r="F751" s="1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2"/>
      <c r="AG751" s="2"/>
      <c r="AH751" s="2"/>
      <c r="AI751" s="2"/>
      <c r="AJ751" s="2"/>
    </row>
    <row r="752" spans="1:36" ht="15.75" customHeight="1" x14ac:dyDescent="0.25">
      <c r="A752" s="2"/>
      <c r="B752" s="2"/>
      <c r="C752" s="3"/>
      <c r="D752" s="1"/>
      <c r="E752" s="1"/>
      <c r="F752" s="1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2"/>
      <c r="AG752" s="2"/>
      <c r="AH752" s="2"/>
      <c r="AI752" s="2"/>
      <c r="AJ752" s="2"/>
    </row>
    <row r="753" spans="1:36" ht="15.75" customHeight="1" x14ac:dyDescent="0.25">
      <c r="A753" s="2"/>
      <c r="B753" s="2"/>
      <c r="C753" s="3"/>
      <c r="D753" s="1"/>
      <c r="E753" s="1"/>
      <c r="F753" s="1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2"/>
      <c r="AG753" s="2"/>
      <c r="AH753" s="2"/>
      <c r="AI753" s="2"/>
      <c r="AJ753" s="2"/>
    </row>
    <row r="754" spans="1:36" ht="15.75" customHeight="1" x14ac:dyDescent="0.25">
      <c r="A754" s="2"/>
      <c r="B754" s="2"/>
      <c r="C754" s="3"/>
      <c r="D754" s="1"/>
      <c r="E754" s="1"/>
      <c r="F754" s="1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2"/>
      <c r="AG754" s="2"/>
      <c r="AH754" s="2"/>
      <c r="AI754" s="2"/>
      <c r="AJ754" s="2"/>
    </row>
    <row r="755" spans="1:36" ht="15.75" customHeight="1" x14ac:dyDescent="0.25">
      <c r="A755" s="2"/>
      <c r="B755" s="2"/>
      <c r="C755" s="3"/>
      <c r="D755" s="1"/>
      <c r="E755" s="1"/>
      <c r="F755" s="1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2"/>
      <c r="AG755" s="2"/>
      <c r="AH755" s="2"/>
      <c r="AI755" s="2"/>
      <c r="AJ755" s="2"/>
    </row>
    <row r="756" spans="1:36" ht="15.75" customHeight="1" x14ac:dyDescent="0.25">
      <c r="A756" s="2"/>
      <c r="B756" s="2"/>
      <c r="C756" s="3"/>
      <c r="D756" s="1"/>
      <c r="E756" s="1"/>
      <c r="F756" s="1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2"/>
      <c r="AG756" s="2"/>
      <c r="AH756" s="2"/>
      <c r="AI756" s="2"/>
      <c r="AJ756" s="2"/>
    </row>
    <row r="757" spans="1:36" ht="15.75" customHeight="1" x14ac:dyDescent="0.25">
      <c r="A757" s="2"/>
      <c r="B757" s="2"/>
      <c r="C757" s="3"/>
      <c r="D757" s="1"/>
      <c r="E757" s="1"/>
      <c r="F757" s="1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2"/>
      <c r="AG757" s="2"/>
      <c r="AH757" s="2"/>
      <c r="AI757" s="2"/>
      <c r="AJ757" s="2"/>
    </row>
    <row r="758" spans="1:36" ht="15.75" customHeight="1" x14ac:dyDescent="0.25">
      <c r="A758" s="2"/>
      <c r="B758" s="2"/>
      <c r="C758" s="3"/>
      <c r="D758" s="1"/>
      <c r="E758" s="1"/>
      <c r="F758" s="1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2"/>
      <c r="AG758" s="2"/>
      <c r="AH758" s="2"/>
      <c r="AI758" s="2"/>
      <c r="AJ758" s="2"/>
    </row>
    <row r="759" spans="1:36" ht="15.75" customHeight="1" x14ac:dyDescent="0.25">
      <c r="A759" s="2"/>
      <c r="B759" s="2"/>
      <c r="C759" s="3"/>
      <c r="D759" s="1"/>
      <c r="E759" s="1"/>
      <c r="F759" s="1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2"/>
      <c r="AG759" s="2"/>
      <c r="AH759" s="2"/>
      <c r="AI759" s="2"/>
      <c r="AJ759" s="2"/>
    </row>
    <row r="760" spans="1:36" ht="15.75" customHeight="1" x14ac:dyDescent="0.25">
      <c r="A760" s="2"/>
      <c r="B760" s="2"/>
      <c r="C760" s="3"/>
      <c r="D760" s="1"/>
      <c r="E760" s="1"/>
      <c r="F760" s="1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2"/>
      <c r="AG760" s="2"/>
      <c r="AH760" s="2"/>
      <c r="AI760" s="2"/>
      <c r="AJ760" s="2"/>
    </row>
    <row r="761" spans="1:36" ht="15.75" customHeight="1" x14ac:dyDescent="0.25">
      <c r="A761" s="2"/>
      <c r="B761" s="2"/>
      <c r="C761" s="3"/>
      <c r="D761" s="1"/>
      <c r="E761" s="1"/>
      <c r="F761" s="1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2"/>
      <c r="AG761" s="2"/>
      <c r="AH761" s="2"/>
      <c r="AI761" s="2"/>
      <c r="AJ761" s="2"/>
    </row>
    <row r="762" spans="1:36" ht="15.75" customHeight="1" x14ac:dyDescent="0.25">
      <c r="A762" s="2"/>
      <c r="B762" s="2"/>
      <c r="C762" s="3"/>
      <c r="D762" s="1"/>
      <c r="E762" s="1"/>
      <c r="F762" s="1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2"/>
      <c r="AG762" s="2"/>
      <c r="AH762" s="2"/>
      <c r="AI762" s="2"/>
      <c r="AJ762" s="2"/>
    </row>
    <row r="763" spans="1:36" ht="15.75" customHeight="1" x14ac:dyDescent="0.25">
      <c r="A763" s="2"/>
      <c r="B763" s="2"/>
      <c r="C763" s="3"/>
      <c r="D763" s="1"/>
      <c r="E763" s="1"/>
      <c r="F763" s="1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2"/>
      <c r="AG763" s="2"/>
      <c r="AH763" s="2"/>
      <c r="AI763" s="2"/>
      <c r="AJ763" s="2"/>
    </row>
    <row r="764" spans="1:36" ht="15.75" customHeight="1" x14ac:dyDescent="0.25">
      <c r="A764" s="2"/>
      <c r="B764" s="2"/>
      <c r="C764" s="3"/>
      <c r="D764" s="1"/>
      <c r="E764" s="1"/>
      <c r="F764" s="1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2"/>
      <c r="AG764" s="2"/>
      <c r="AH764" s="2"/>
      <c r="AI764" s="2"/>
      <c r="AJ764" s="2"/>
    </row>
    <row r="765" spans="1:36" ht="15.75" customHeight="1" x14ac:dyDescent="0.25">
      <c r="A765" s="2"/>
      <c r="B765" s="2"/>
      <c r="C765" s="3"/>
      <c r="D765" s="1"/>
      <c r="E765" s="1"/>
      <c r="F765" s="1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2"/>
      <c r="AG765" s="2"/>
      <c r="AH765" s="2"/>
      <c r="AI765" s="2"/>
      <c r="AJ765" s="2"/>
    </row>
    <row r="766" spans="1:36" ht="15.75" customHeight="1" x14ac:dyDescent="0.25">
      <c r="A766" s="2"/>
      <c r="B766" s="2"/>
      <c r="C766" s="3"/>
      <c r="D766" s="1"/>
      <c r="E766" s="1"/>
      <c r="F766" s="1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2"/>
      <c r="AG766" s="2"/>
      <c r="AH766" s="2"/>
      <c r="AI766" s="2"/>
      <c r="AJ766" s="2"/>
    </row>
    <row r="767" spans="1:36" ht="15.75" customHeight="1" x14ac:dyDescent="0.25">
      <c r="A767" s="2"/>
      <c r="B767" s="2"/>
      <c r="C767" s="3"/>
      <c r="D767" s="1"/>
      <c r="E767" s="1"/>
      <c r="F767" s="1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2"/>
      <c r="AG767" s="2"/>
      <c r="AH767" s="2"/>
      <c r="AI767" s="2"/>
      <c r="AJ767" s="2"/>
    </row>
    <row r="768" spans="1:36" ht="15.75" customHeight="1" x14ac:dyDescent="0.25">
      <c r="A768" s="2"/>
      <c r="B768" s="2"/>
      <c r="C768" s="3"/>
      <c r="D768" s="1"/>
      <c r="E768" s="1"/>
      <c r="F768" s="1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2"/>
      <c r="AG768" s="2"/>
      <c r="AH768" s="2"/>
      <c r="AI768" s="2"/>
      <c r="AJ768" s="2"/>
    </row>
    <row r="769" spans="1:36" ht="15.75" customHeight="1" x14ac:dyDescent="0.25">
      <c r="A769" s="2"/>
      <c r="B769" s="2"/>
      <c r="C769" s="3"/>
      <c r="D769" s="1"/>
      <c r="E769" s="1"/>
      <c r="F769" s="1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2"/>
      <c r="AG769" s="2"/>
      <c r="AH769" s="2"/>
      <c r="AI769" s="2"/>
      <c r="AJ769" s="2"/>
    </row>
    <row r="770" spans="1:36" ht="15.75" customHeight="1" x14ac:dyDescent="0.25">
      <c r="A770" s="2"/>
      <c r="B770" s="2"/>
      <c r="C770" s="3"/>
      <c r="D770" s="1"/>
      <c r="E770" s="1"/>
      <c r="F770" s="1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2"/>
      <c r="AG770" s="2"/>
      <c r="AH770" s="2"/>
      <c r="AI770" s="2"/>
      <c r="AJ770" s="2"/>
    </row>
    <row r="771" spans="1:36" ht="15.75" customHeight="1" x14ac:dyDescent="0.25">
      <c r="A771" s="2"/>
      <c r="B771" s="2"/>
      <c r="C771" s="3"/>
      <c r="D771" s="1"/>
      <c r="E771" s="1"/>
      <c r="F771" s="1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2"/>
      <c r="AG771" s="2"/>
      <c r="AH771" s="2"/>
      <c r="AI771" s="2"/>
      <c r="AJ771" s="2"/>
    </row>
    <row r="772" spans="1:36" ht="15.75" customHeight="1" x14ac:dyDescent="0.25">
      <c r="A772" s="2"/>
      <c r="B772" s="2"/>
      <c r="C772" s="3"/>
      <c r="D772" s="1"/>
      <c r="E772" s="1"/>
      <c r="F772" s="1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2"/>
      <c r="AG772" s="2"/>
      <c r="AH772" s="2"/>
      <c r="AI772" s="2"/>
      <c r="AJ772" s="2"/>
    </row>
    <row r="773" spans="1:36" ht="15.75" customHeight="1" x14ac:dyDescent="0.25">
      <c r="A773" s="2"/>
      <c r="B773" s="2"/>
      <c r="C773" s="3"/>
      <c r="D773" s="1"/>
      <c r="E773" s="1"/>
      <c r="F773" s="1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2"/>
      <c r="AG773" s="2"/>
      <c r="AH773" s="2"/>
      <c r="AI773" s="2"/>
      <c r="AJ773" s="2"/>
    </row>
    <row r="774" spans="1:36" ht="15.75" customHeight="1" x14ac:dyDescent="0.25">
      <c r="A774" s="2"/>
      <c r="B774" s="2"/>
      <c r="C774" s="3"/>
      <c r="D774" s="1"/>
      <c r="E774" s="1"/>
      <c r="F774" s="1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2"/>
      <c r="AG774" s="2"/>
      <c r="AH774" s="2"/>
      <c r="AI774" s="2"/>
      <c r="AJ774" s="2"/>
    </row>
    <row r="775" spans="1:36" ht="15.75" customHeight="1" x14ac:dyDescent="0.25">
      <c r="A775" s="2"/>
      <c r="B775" s="2"/>
      <c r="C775" s="3"/>
      <c r="D775" s="1"/>
      <c r="E775" s="1"/>
      <c r="F775" s="1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2"/>
      <c r="AG775" s="2"/>
      <c r="AH775" s="2"/>
      <c r="AI775" s="2"/>
      <c r="AJ775" s="2"/>
    </row>
    <row r="776" spans="1:36" ht="15.75" customHeight="1" x14ac:dyDescent="0.25">
      <c r="A776" s="2"/>
      <c r="B776" s="2"/>
      <c r="C776" s="3"/>
      <c r="D776" s="1"/>
      <c r="E776" s="1"/>
      <c r="F776" s="1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2"/>
      <c r="AG776" s="2"/>
      <c r="AH776" s="2"/>
      <c r="AI776" s="2"/>
      <c r="AJ776" s="2"/>
    </row>
    <row r="777" spans="1:36" ht="15.75" customHeight="1" x14ac:dyDescent="0.25">
      <c r="A777" s="2"/>
      <c r="B777" s="2"/>
      <c r="C777" s="3"/>
      <c r="D777" s="1"/>
      <c r="E777" s="1"/>
      <c r="F777" s="1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2"/>
      <c r="AG777" s="2"/>
      <c r="AH777" s="2"/>
      <c r="AI777" s="2"/>
      <c r="AJ777" s="2"/>
    </row>
    <row r="778" spans="1:36" ht="15.75" customHeight="1" x14ac:dyDescent="0.25">
      <c r="A778" s="2"/>
      <c r="B778" s="2"/>
      <c r="C778" s="3"/>
      <c r="D778" s="1"/>
      <c r="E778" s="1"/>
      <c r="F778" s="1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2"/>
      <c r="AG778" s="2"/>
      <c r="AH778" s="2"/>
      <c r="AI778" s="2"/>
      <c r="AJ778" s="2"/>
    </row>
    <row r="779" spans="1:36" ht="15.75" customHeight="1" x14ac:dyDescent="0.25">
      <c r="A779" s="2"/>
      <c r="B779" s="2"/>
      <c r="C779" s="3"/>
      <c r="D779" s="1"/>
      <c r="E779" s="1"/>
      <c r="F779" s="1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2"/>
      <c r="AG779" s="2"/>
      <c r="AH779" s="2"/>
      <c r="AI779" s="2"/>
      <c r="AJ779" s="2"/>
    </row>
    <row r="780" spans="1:36" ht="15.75" customHeight="1" x14ac:dyDescent="0.25">
      <c r="A780" s="2"/>
      <c r="B780" s="2"/>
      <c r="C780" s="3"/>
      <c r="D780" s="1"/>
      <c r="E780" s="1"/>
      <c r="F780" s="1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2"/>
      <c r="AG780" s="2"/>
      <c r="AH780" s="2"/>
      <c r="AI780" s="2"/>
      <c r="AJ780" s="2"/>
    </row>
    <row r="781" spans="1:36" ht="15.75" customHeight="1" x14ac:dyDescent="0.25">
      <c r="A781" s="2"/>
      <c r="B781" s="2"/>
      <c r="C781" s="3"/>
      <c r="D781" s="1"/>
      <c r="E781" s="1"/>
      <c r="F781" s="1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2"/>
      <c r="AG781" s="2"/>
      <c r="AH781" s="2"/>
      <c r="AI781" s="2"/>
      <c r="AJ781" s="2"/>
    </row>
    <row r="782" spans="1:36" ht="15.75" customHeight="1" x14ac:dyDescent="0.25">
      <c r="A782" s="2"/>
      <c r="B782" s="2"/>
      <c r="C782" s="3"/>
      <c r="D782" s="1"/>
      <c r="E782" s="1"/>
      <c r="F782" s="1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2"/>
      <c r="AG782" s="2"/>
      <c r="AH782" s="2"/>
      <c r="AI782" s="2"/>
      <c r="AJ782" s="2"/>
    </row>
    <row r="783" spans="1:36" ht="15.75" customHeight="1" x14ac:dyDescent="0.25">
      <c r="A783" s="2"/>
      <c r="B783" s="2"/>
      <c r="C783" s="3"/>
      <c r="D783" s="1"/>
      <c r="E783" s="1"/>
      <c r="F783" s="1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2"/>
      <c r="AG783" s="2"/>
      <c r="AH783" s="2"/>
      <c r="AI783" s="2"/>
      <c r="AJ783" s="2"/>
    </row>
    <row r="784" spans="1:36" ht="15.75" customHeight="1" x14ac:dyDescent="0.25">
      <c r="A784" s="2"/>
      <c r="B784" s="2"/>
      <c r="C784" s="3"/>
      <c r="D784" s="1"/>
      <c r="E784" s="1"/>
      <c r="F784" s="1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2"/>
      <c r="AG784" s="2"/>
      <c r="AH784" s="2"/>
      <c r="AI784" s="2"/>
      <c r="AJ784" s="2"/>
    </row>
    <row r="785" spans="1:36" ht="15.75" customHeight="1" x14ac:dyDescent="0.25">
      <c r="A785" s="2"/>
      <c r="B785" s="2"/>
      <c r="C785" s="3"/>
      <c r="D785" s="1"/>
      <c r="E785" s="1"/>
      <c r="F785" s="1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2"/>
      <c r="AG785" s="2"/>
      <c r="AH785" s="2"/>
      <c r="AI785" s="2"/>
      <c r="AJ785" s="2"/>
    </row>
    <row r="786" spans="1:36" ht="15.75" customHeight="1" x14ac:dyDescent="0.25">
      <c r="A786" s="2"/>
      <c r="B786" s="2"/>
      <c r="C786" s="3"/>
      <c r="D786" s="1"/>
      <c r="E786" s="1"/>
      <c r="F786" s="1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2"/>
      <c r="AG786" s="2"/>
      <c r="AH786" s="2"/>
      <c r="AI786" s="2"/>
      <c r="AJ786" s="2"/>
    </row>
    <row r="787" spans="1:36" ht="15.75" customHeight="1" x14ac:dyDescent="0.25">
      <c r="A787" s="2"/>
      <c r="B787" s="2"/>
      <c r="C787" s="3"/>
      <c r="D787" s="1"/>
      <c r="E787" s="1"/>
      <c r="F787" s="1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2"/>
      <c r="AG787" s="2"/>
      <c r="AH787" s="2"/>
      <c r="AI787" s="2"/>
      <c r="AJ787" s="2"/>
    </row>
    <row r="788" spans="1:36" ht="15.75" customHeight="1" x14ac:dyDescent="0.25">
      <c r="A788" s="2"/>
      <c r="B788" s="2"/>
      <c r="C788" s="3"/>
      <c r="D788" s="1"/>
      <c r="E788" s="1"/>
      <c r="F788" s="1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2"/>
      <c r="AG788" s="2"/>
      <c r="AH788" s="2"/>
      <c r="AI788" s="2"/>
      <c r="AJ788" s="2"/>
    </row>
    <row r="789" spans="1:36" ht="15.75" customHeight="1" x14ac:dyDescent="0.25">
      <c r="A789" s="2"/>
      <c r="B789" s="2"/>
      <c r="C789" s="3"/>
      <c r="D789" s="1"/>
      <c r="E789" s="1"/>
      <c r="F789" s="1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2"/>
      <c r="AG789" s="2"/>
      <c r="AH789" s="2"/>
      <c r="AI789" s="2"/>
      <c r="AJ789" s="2"/>
    </row>
    <row r="790" spans="1:36" ht="15.75" customHeight="1" x14ac:dyDescent="0.25">
      <c r="A790" s="2"/>
      <c r="B790" s="2"/>
      <c r="C790" s="3"/>
      <c r="D790" s="1"/>
      <c r="E790" s="1"/>
      <c r="F790" s="1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2"/>
      <c r="AG790" s="2"/>
      <c r="AH790" s="2"/>
      <c r="AI790" s="2"/>
      <c r="AJ790" s="2"/>
    </row>
    <row r="791" spans="1:36" ht="15.75" customHeight="1" x14ac:dyDescent="0.25">
      <c r="A791" s="2"/>
      <c r="B791" s="2"/>
      <c r="C791" s="3"/>
      <c r="D791" s="1"/>
      <c r="E791" s="1"/>
      <c r="F791" s="1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2"/>
      <c r="AG791" s="2"/>
      <c r="AH791" s="2"/>
      <c r="AI791" s="2"/>
      <c r="AJ791" s="2"/>
    </row>
    <row r="792" spans="1:36" ht="15.75" customHeight="1" x14ac:dyDescent="0.25">
      <c r="A792" s="2"/>
      <c r="B792" s="2"/>
      <c r="C792" s="3"/>
      <c r="D792" s="1"/>
      <c r="E792" s="1"/>
      <c r="F792" s="1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2"/>
      <c r="AG792" s="2"/>
      <c r="AH792" s="2"/>
      <c r="AI792" s="2"/>
      <c r="AJ792" s="2"/>
    </row>
    <row r="793" spans="1:36" ht="15.75" customHeight="1" x14ac:dyDescent="0.25">
      <c r="A793" s="2"/>
      <c r="B793" s="2"/>
      <c r="C793" s="3"/>
      <c r="D793" s="1"/>
      <c r="E793" s="1"/>
      <c r="F793" s="1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2"/>
      <c r="AG793" s="2"/>
      <c r="AH793" s="2"/>
      <c r="AI793" s="2"/>
      <c r="AJ793" s="2"/>
    </row>
    <row r="794" spans="1:36" ht="15.75" customHeight="1" x14ac:dyDescent="0.25">
      <c r="A794" s="2"/>
      <c r="B794" s="2"/>
      <c r="C794" s="3"/>
      <c r="D794" s="1"/>
      <c r="E794" s="1"/>
      <c r="F794" s="1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2"/>
      <c r="AG794" s="2"/>
      <c r="AH794" s="2"/>
      <c r="AI794" s="2"/>
      <c r="AJ794" s="2"/>
    </row>
    <row r="795" spans="1:36" ht="15.75" customHeight="1" x14ac:dyDescent="0.25">
      <c r="A795" s="2"/>
      <c r="B795" s="2"/>
      <c r="C795" s="3"/>
      <c r="D795" s="1"/>
      <c r="E795" s="1"/>
      <c r="F795" s="1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2"/>
      <c r="AG795" s="2"/>
      <c r="AH795" s="2"/>
      <c r="AI795" s="2"/>
      <c r="AJ795" s="2"/>
    </row>
    <row r="796" spans="1:36" ht="15.75" customHeight="1" x14ac:dyDescent="0.25">
      <c r="A796" s="2"/>
      <c r="B796" s="2"/>
      <c r="C796" s="3"/>
      <c r="D796" s="1"/>
      <c r="E796" s="1"/>
      <c r="F796" s="1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2"/>
      <c r="AG796" s="2"/>
      <c r="AH796" s="2"/>
      <c r="AI796" s="2"/>
      <c r="AJ796" s="2"/>
    </row>
    <row r="797" spans="1:36" ht="15.75" customHeight="1" x14ac:dyDescent="0.25">
      <c r="A797" s="2"/>
      <c r="B797" s="2"/>
      <c r="C797" s="3"/>
      <c r="D797" s="1"/>
      <c r="E797" s="1"/>
      <c r="F797" s="1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2"/>
      <c r="AG797" s="2"/>
      <c r="AH797" s="2"/>
      <c r="AI797" s="2"/>
      <c r="AJ797" s="2"/>
    </row>
    <row r="798" spans="1:36" ht="15.75" customHeight="1" x14ac:dyDescent="0.25">
      <c r="A798" s="2"/>
      <c r="B798" s="2"/>
      <c r="C798" s="3"/>
      <c r="D798" s="1"/>
      <c r="E798" s="1"/>
      <c r="F798" s="1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2"/>
      <c r="AG798" s="2"/>
      <c r="AH798" s="2"/>
      <c r="AI798" s="2"/>
      <c r="AJ798" s="2"/>
    </row>
    <row r="799" spans="1:36" ht="15.75" customHeight="1" x14ac:dyDescent="0.25">
      <c r="A799" s="2"/>
      <c r="B799" s="2"/>
      <c r="C799" s="3"/>
      <c r="D799" s="1"/>
      <c r="E799" s="1"/>
      <c r="F799" s="1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2"/>
      <c r="AG799" s="2"/>
      <c r="AH799" s="2"/>
      <c r="AI799" s="2"/>
      <c r="AJ799" s="2"/>
    </row>
    <row r="800" spans="1:36" ht="15.75" customHeight="1" x14ac:dyDescent="0.25">
      <c r="A800" s="2"/>
      <c r="B800" s="2"/>
      <c r="C800" s="3"/>
      <c r="D800" s="1"/>
      <c r="E800" s="1"/>
      <c r="F800" s="1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2"/>
      <c r="AG800" s="2"/>
      <c r="AH800" s="2"/>
      <c r="AI800" s="2"/>
      <c r="AJ800" s="2"/>
    </row>
    <row r="801" spans="1:36" ht="15.75" customHeight="1" x14ac:dyDescent="0.25">
      <c r="A801" s="2"/>
      <c r="B801" s="2"/>
      <c r="C801" s="3"/>
      <c r="D801" s="1"/>
      <c r="E801" s="1"/>
      <c r="F801" s="1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2"/>
      <c r="AG801" s="2"/>
      <c r="AH801" s="2"/>
      <c r="AI801" s="2"/>
      <c r="AJ801" s="2"/>
    </row>
    <row r="802" spans="1:36" ht="15.75" customHeight="1" x14ac:dyDescent="0.25">
      <c r="A802" s="2"/>
      <c r="B802" s="2"/>
      <c r="C802" s="3"/>
      <c r="D802" s="1"/>
      <c r="E802" s="1"/>
      <c r="F802" s="1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2"/>
      <c r="AG802" s="2"/>
      <c r="AH802" s="2"/>
      <c r="AI802" s="2"/>
      <c r="AJ802" s="2"/>
    </row>
    <row r="803" spans="1:36" ht="15.75" customHeight="1" x14ac:dyDescent="0.25">
      <c r="A803" s="2"/>
      <c r="B803" s="2"/>
      <c r="C803" s="3"/>
      <c r="D803" s="1"/>
      <c r="E803" s="1"/>
      <c r="F803" s="1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2"/>
      <c r="AG803" s="2"/>
      <c r="AH803" s="2"/>
      <c r="AI803" s="2"/>
      <c r="AJ803" s="2"/>
    </row>
    <row r="804" spans="1:36" ht="15.75" customHeight="1" x14ac:dyDescent="0.25">
      <c r="A804" s="2"/>
      <c r="B804" s="2"/>
      <c r="C804" s="3"/>
      <c r="D804" s="1"/>
      <c r="E804" s="1"/>
      <c r="F804" s="1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2"/>
      <c r="AG804" s="2"/>
      <c r="AH804" s="2"/>
      <c r="AI804" s="2"/>
      <c r="AJ804" s="2"/>
    </row>
    <row r="805" spans="1:36" ht="15.75" customHeight="1" x14ac:dyDescent="0.25">
      <c r="A805" s="2"/>
      <c r="B805" s="2"/>
      <c r="C805" s="3"/>
      <c r="D805" s="1"/>
      <c r="E805" s="1"/>
      <c r="F805" s="1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2"/>
      <c r="AG805" s="2"/>
      <c r="AH805" s="2"/>
      <c r="AI805" s="2"/>
      <c r="AJ805" s="2"/>
    </row>
    <row r="806" spans="1:36" ht="15.75" customHeight="1" x14ac:dyDescent="0.25">
      <c r="A806" s="2"/>
      <c r="B806" s="2"/>
      <c r="C806" s="3"/>
      <c r="D806" s="1"/>
      <c r="E806" s="1"/>
      <c r="F806" s="1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2"/>
      <c r="AG806" s="2"/>
      <c r="AH806" s="2"/>
      <c r="AI806" s="2"/>
      <c r="AJ806" s="2"/>
    </row>
    <row r="807" spans="1:36" ht="15.75" customHeight="1" x14ac:dyDescent="0.25">
      <c r="A807" s="2"/>
      <c r="B807" s="2"/>
      <c r="C807" s="3"/>
      <c r="D807" s="1"/>
      <c r="E807" s="1"/>
      <c r="F807" s="1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2"/>
      <c r="AG807" s="2"/>
      <c r="AH807" s="2"/>
      <c r="AI807" s="2"/>
      <c r="AJ807" s="2"/>
    </row>
    <row r="808" spans="1:36" ht="15.75" customHeight="1" x14ac:dyDescent="0.25">
      <c r="A808" s="2"/>
      <c r="B808" s="2"/>
      <c r="C808" s="3"/>
      <c r="D808" s="1"/>
      <c r="E808" s="1"/>
      <c r="F808" s="1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2"/>
      <c r="AG808" s="2"/>
      <c r="AH808" s="2"/>
      <c r="AI808" s="2"/>
      <c r="AJ808" s="2"/>
    </row>
    <row r="809" spans="1:36" ht="15.75" customHeight="1" x14ac:dyDescent="0.25">
      <c r="A809" s="2"/>
      <c r="B809" s="2"/>
      <c r="C809" s="3"/>
      <c r="D809" s="1"/>
      <c r="E809" s="1"/>
      <c r="F809" s="1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2"/>
      <c r="AG809" s="2"/>
      <c r="AH809" s="2"/>
      <c r="AI809" s="2"/>
      <c r="AJ809" s="2"/>
    </row>
    <row r="810" spans="1:36" ht="15.75" customHeight="1" x14ac:dyDescent="0.25">
      <c r="A810" s="2"/>
      <c r="B810" s="2"/>
      <c r="C810" s="3"/>
      <c r="D810" s="1"/>
      <c r="E810" s="1"/>
      <c r="F810" s="1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2"/>
      <c r="AG810" s="2"/>
      <c r="AH810" s="2"/>
      <c r="AI810" s="2"/>
      <c r="AJ810" s="2"/>
    </row>
    <row r="811" spans="1:36" ht="15.75" customHeight="1" x14ac:dyDescent="0.25">
      <c r="A811" s="2"/>
      <c r="B811" s="2"/>
      <c r="C811" s="3"/>
      <c r="D811" s="1"/>
      <c r="E811" s="1"/>
      <c r="F811" s="1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2"/>
      <c r="AG811" s="2"/>
      <c r="AH811" s="2"/>
      <c r="AI811" s="2"/>
      <c r="AJ811" s="2"/>
    </row>
    <row r="812" spans="1:36" ht="15.75" customHeight="1" x14ac:dyDescent="0.25">
      <c r="A812" s="2"/>
      <c r="B812" s="2"/>
      <c r="C812" s="3"/>
      <c r="D812" s="1"/>
      <c r="E812" s="1"/>
      <c r="F812" s="1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2"/>
      <c r="AG812" s="2"/>
      <c r="AH812" s="2"/>
      <c r="AI812" s="2"/>
      <c r="AJ812" s="2"/>
    </row>
    <row r="813" spans="1:36" ht="15.75" customHeight="1" x14ac:dyDescent="0.25">
      <c r="A813" s="2"/>
      <c r="B813" s="2"/>
      <c r="C813" s="3"/>
      <c r="D813" s="1"/>
      <c r="E813" s="1"/>
      <c r="F813" s="1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2"/>
      <c r="AG813" s="2"/>
      <c r="AH813" s="2"/>
      <c r="AI813" s="2"/>
      <c r="AJ813" s="2"/>
    </row>
    <row r="814" spans="1:36" ht="15.75" customHeight="1" x14ac:dyDescent="0.25">
      <c r="A814" s="2"/>
      <c r="B814" s="2"/>
      <c r="C814" s="3"/>
      <c r="D814" s="1"/>
      <c r="E814" s="1"/>
      <c r="F814" s="1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2"/>
      <c r="AG814" s="2"/>
      <c r="AH814" s="2"/>
      <c r="AI814" s="2"/>
      <c r="AJ814" s="2"/>
    </row>
    <row r="815" spans="1:36" ht="15.75" customHeight="1" x14ac:dyDescent="0.25">
      <c r="A815" s="2"/>
      <c r="B815" s="2"/>
      <c r="C815" s="3"/>
      <c r="D815" s="1"/>
      <c r="E815" s="1"/>
      <c r="F815" s="1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2"/>
      <c r="AG815" s="2"/>
      <c r="AH815" s="2"/>
      <c r="AI815" s="2"/>
      <c r="AJ815" s="2"/>
    </row>
    <row r="816" spans="1:36" ht="15.75" customHeight="1" x14ac:dyDescent="0.25">
      <c r="A816" s="2"/>
      <c r="B816" s="2"/>
      <c r="C816" s="3"/>
      <c r="D816" s="1"/>
      <c r="E816" s="1"/>
      <c r="F816" s="1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2"/>
      <c r="AG816" s="2"/>
      <c r="AH816" s="2"/>
      <c r="AI816" s="2"/>
      <c r="AJ816" s="2"/>
    </row>
    <row r="817" spans="1:36" ht="15.75" customHeight="1" x14ac:dyDescent="0.25">
      <c r="A817" s="2"/>
      <c r="B817" s="2"/>
      <c r="C817" s="3"/>
      <c r="D817" s="1"/>
      <c r="E817" s="1"/>
      <c r="F817" s="1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2"/>
      <c r="AG817" s="2"/>
      <c r="AH817" s="2"/>
      <c r="AI817" s="2"/>
      <c r="AJ817" s="2"/>
    </row>
    <row r="818" spans="1:36" ht="15.75" customHeight="1" x14ac:dyDescent="0.25">
      <c r="A818" s="2"/>
      <c r="B818" s="2"/>
      <c r="C818" s="3"/>
      <c r="D818" s="1"/>
      <c r="E818" s="1"/>
      <c r="F818" s="1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2"/>
      <c r="AG818" s="2"/>
      <c r="AH818" s="2"/>
      <c r="AI818" s="2"/>
      <c r="AJ818" s="2"/>
    </row>
    <row r="819" spans="1:36" ht="15.75" customHeight="1" x14ac:dyDescent="0.25">
      <c r="A819" s="2"/>
      <c r="B819" s="2"/>
      <c r="C819" s="3"/>
      <c r="D819" s="1"/>
      <c r="E819" s="1"/>
      <c r="F819" s="1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2"/>
      <c r="AG819" s="2"/>
      <c r="AH819" s="2"/>
      <c r="AI819" s="2"/>
      <c r="AJ819" s="2"/>
    </row>
    <row r="820" spans="1:36" ht="15.75" customHeight="1" x14ac:dyDescent="0.25">
      <c r="A820" s="2"/>
      <c r="B820" s="2"/>
      <c r="C820" s="3"/>
      <c r="D820" s="1"/>
      <c r="E820" s="1"/>
      <c r="F820" s="1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2"/>
      <c r="AG820" s="2"/>
      <c r="AH820" s="2"/>
      <c r="AI820" s="2"/>
      <c r="AJ820" s="2"/>
    </row>
    <row r="821" spans="1:36" ht="15.75" customHeight="1" x14ac:dyDescent="0.25">
      <c r="A821" s="2"/>
      <c r="B821" s="2"/>
      <c r="C821" s="3"/>
      <c r="D821" s="1"/>
      <c r="E821" s="1"/>
      <c r="F821" s="1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2"/>
      <c r="AG821" s="2"/>
      <c r="AH821" s="2"/>
      <c r="AI821" s="2"/>
      <c r="AJ821" s="2"/>
    </row>
    <row r="822" spans="1:36" ht="15.75" customHeight="1" x14ac:dyDescent="0.25">
      <c r="A822" s="2"/>
      <c r="B822" s="2"/>
      <c r="C822" s="3"/>
      <c r="D822" s="1"/>
      <c r="E822" s="1"/>
      <c r="F822" s="1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2"/>
      <c r="AG822" s="2"/>
      <c r="AH822" s="2"/>
      <c r="AI822" s="2"/>
      <c r="AJ822" s="2"/>
    </row>
    <row r="823" spans="1:36" ht="15.75" customHeight="1" x14ac:dyDescent="0.25">
      <c r="A823" s="2"/>
      <c r="B823" s="2"/>
      <c r="C823" s="3"/>
      <c r="D823" s="1"/>
      <c r="E823" s="1"/>
      <c r="F823" s="1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2"/>
      <c r="AG823" s="2"/>
      <c r="AH823" s="2"/>
      <c r="AI823" s="2"/>
      <c r="AJ823" s="2"/>
    </row>
    <row r="824" spans="1:36" ht="15.75" customHeight="1" x14ac:dyDescent="0.25">
      <c r="A824" s="2"/>
      <c r="B824" s="2"/>
      <c r="C824" s="3"/>
      <c r="D824" s="1"/>
      <c r="E824" s="1"/>
      <c r="F824" s="1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2"/>
      <c r="AG824" s="2"/>
      <c r="AH824" s="2"/>
      <c r="AI824" s="2"/>
      <c r="AJ824" s="2"/>
    </row>
    <row r="825" spans="1:36" ht="15.75" customHeight="1" x14ac:dyDescent="0.25">
      <c r="A825" s="2"/>
      <c r="B825" s="2"/>
      <c r="C825" s="3"/>
      <c r="D825" s="1"/>
      <c r="E825" s="1"/>
      <c r="F825" s="1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2"/>
      <c r="AG825" s="2"/>
      <c r="AH825" s="2"/>
      <c r="AI825" s="2"/>
      <c r="AJ825" s="2"/>
    </row>
    <row r="826" spans="1:36" ht="15.75" customHeight="1" x14ac:dyDescent="0.25">
      <c r="A826" s="2"/>
      <c r="B826" s="2"/>
      <c r="C826" s="3"/>
      <c r="D826" s="1"/>
      <c r="E826" s="1"/>
      <c r="F826" s="1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2"/>
      <c r="AG826" s="2"/>
      <c r="AH826" s="2"/>
      <c r="AI826" s="2"/>
      <c r="AJ826" s="2"/>
    </row>
    <row r="827" spans="1:36" ht="15.75" customHeight="1" x14ac:dyDescent="0.25">
      <c r="A827" s="2"/>
      <c r="B827" s="2"/>
      <c r="C827" s="3"/>
      <c r="D827" s="1"/>
      <c r="E827" s="1"/>
      <c r="F827" s="1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2"/>
      <c r="AG827" s="2"/>
      <c r="AH827" s="2"/>
      <c r="AI827" s="2"/>
      <c r="AJ827" s="2"/>
    </row>
    <row r="828" spans="1:36" ht="15.75" customHeight="1" x14ac:dyDescent="0.25">
      <c r="A828" s="2"/>
      <c r="B828" s="2"/>
      <c r="C828" s="3"/>
      <c r="D828" s="1"/>
      <c r="E828" s="1"/>
      <c r="F828" s="1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2"/>
      <c r="AG828" s="2"/>
      <c r="AH828" s="2"/>
      <c r="AI828" s="2"/>
      <c r="AJ828" s="2"/>
    </row>
    <row r="829" spans="1:36" ht="15.75" customHeight="1" x14ac:dyDescent="0.25">
      <c r="A829" s="2"/>
      <c r="B829" s="2"/>
      <c r="C829" s="3"/>
      <c r="D829" s="1"/>
      <c r="E829" s="1"/>
      <c r="F829" s="1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2"/>
      <c r="AG829" s="2"/>
      <c r="AH829" s="2"/>
      <c r="AI829" s="2"/>
      <c r="AJ829" s="2"/>
    </row>
    <row r="830" spans="1:36" ht="15.75" customHeight="1" x14ac:dyDescent="0.25">
      <c r="A830" s="2"/>
      <c r="B830" s="2"/>
      <c r="C830" s="3"/>
      <c r="D830" s="1"/>
      <c r="E830" s="1"/>
      <c r="F830" s="1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2"/>
      <c r="AG830" s="2"/>
      <c r="AH830" s="2"/>
      <c r="AI830" s="2"/>
      <c r="AJ830" s="2"/>
    </row>
    <row r="831" spans="1:36" ht="15.75" customHeight="1" x14ac:dyDescent="0.25">
      <c r="A831" s="2"/>
      <c r="B831" s="2"/>
      <c r="C831" s="3"/>
      <c r="D831" s="1"/>
      <c r="E831" s="1"/>
      <c r="F831" s="1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2"/>
      <c r="AG831" s="2"/>
      <c r="AH831" s="2"/>
      <c r="AI831" s="2"/>
      <c r="AJ831" s="2"/>
    </row>
    <row r="832" spans="1:36" ht="15.75" customHeight="1" x14ac:dyDescent="0.25">
      <c r="A832" s="2"/>
      <c r="B832" s="2"/>
      <c r="C832" s="3"/>
      <c r="D832" s="1"/>
      <c r="E832" s="1"/>
      <c r="F832" s="1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2"/>
      <c r="AG832" s="2"/>
      <c r="AH832" s="2"/>
      <c r="AI832" s="2"/>
      <c r="AJ832" s="2"/>
    </row>
    <row r="833" spans="1:36" ht="15.75" customHeight="1" x14ac:dyDescent="0.25">
      <c r="A833" s="2"/>
      <c r="B833" s="2"/>
      <c r="C833" s="3"/>
      <c r="D833" s="1"/>
      <c r="E833" s="1"/>
      <c r="F833" s="1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2"/>
      <c r="AG833" s="2"/>
      <c r="AH833" s="2"/>
      <c r="AI833" s="2"/>
      <c r="AJ833" s="2"/>
    </row>
    <row r="834" spans="1:36" ht="15.75" customHeight="1" x14ac:dyDescent="0.25">
      <c r="A834" s="2"/>
      <c r="B834" s="2"/>
      <c r="C834" s="3"/>
      <c r="D834" s="1"/>
      <c r="E834" s="1"/>
      <c r="F834" s="1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2"/>
      <c r="AG834" s="2"/>
      <c r="AH834" s="2"/>
      <c r="AI834" s="2"/>
      <c r="AJ834" s="2"/>
    </row>
    <row r="835" spans="1:36" ht="15.75" customHeight="1" x14ac:dyDescent="0.25">
      <c r="A835" s="2"/>
      <c r="B835" s="2"/>
      <c r="C835" s="3"/>
      <c r="D835" s="1"/>
      <c r="E835" s="1"/>
      <c r="F835" s="1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2"/>
      <c r="AG835" s="2"/>
      <c r="AH835" s="2"/>
      <c r="AI835" s="2"/>
      <c r="AJ835" s="2"/>
    </row>
    <row r="836" spans="1:36" ht="15.75" customHeight="1" x14ac:dyDescent="0.25">
      <c r="A836" s="2"/>
      <c r="B836" s="2"/>
      <c r="C836" s="3"/>
      <c r="D836" s="1"/>
      <c r="E836" s="1"/>
      <c r="F836" s="1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2"/>
      <c r="AG836" s="2"/>
      <c r="AH836" s="2"/>
      <c r="AI836" s="2"/>
      <c r="AJ836" s="2"/>
    </row>
    <row r="837" spans="1:36" ht="15.75" customHeight="1" x14ac:dyDescent="0.25">
      <c r="A837" s="2"/>
      <c r="B837" s="2"/>
      <c r="C837" s="3"/>
      <c r="D837" s="1"/>
      <c r="E837" s="1"/>
      <c r="F837" s="1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2"/>
      <c r="AG837" s="2"/>
      <c r="AH837" s="2"/>
      <c r="AI837" s="2"/>
      <c r="AJ837" s="2"/>
    </row>
    <row r="838" spans="1:36" ht="15.75" customHeight="1" x14ac:dyDescent="0.25">
      <c r="A838" s="2"/>
      <c r="B838" s="2"/>
      <c r="C838" s="3"/>
      <c r="D838" s="1"/>
      <c r="E838" s="1"/>
      <c r="F838" s="1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2"/>
      <c r="AG838" s="2"/>
      <c r="AH838" s="2"/>
      <c r="AI838" s="2"/>
      <c r="AJ838" s="2"/>
    </row>
    <row r="839" spans="1:36" ht="15.75" customHeight="1" x14ac:dyDescent="0.25">
      <c r="A839" s="2"/>
      <c r="B839" s="2"/>
      <c r="C839" s="3"/>
      <c r="D839" s="1"/>
      <c r="E839" s="1"/>
      <c r="F839" s="1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2"/>
      <c r="AG839" s="2"/>
      <c r="AH839" s="2"/>
      <c r="AI839" s="2"/>
      <c r="AJ839" s="2"/>
    </row>
    <row r="840" spans="1:36" ht="15.75" customHeight="1" x14ac:dyDescent="0.25">
      <c r="A840" s="2"/>
      <c r="B840" s="2"/>
      <c r="C840" s="3"/>
      <c r="D840" s="1"/>
      <c r="E840" s="1"/>
      <c r="F840" s="1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2"/>
      <c r="AG840" s="2"/>
      <c r="AH840" s="2"/>
      <c r="AI840" s="2"/>
      <c r="AJ840" s="2"/>
    </row>
    <row r="841" spans="1:36" ht="15.75" customHeight="1" x14ac:dyDescent="0.25">
      <c r="A841" s="2"/>
      <c r="B841" s="2"/>
      <c r="C841" s="3"/>
      <c r="D841" s="1"/>
      <c r="E841" s="1"/>
      <c r="F841" s="1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2"/>
      <c r="AG841" s="2"/>
      <c r="AH841" s="2"/>
      <c r="AI841" s="2"/>
      <c r="AJ841" s="2"/>
    </row>
    <row r="842" spans="1:36" ht="15.75" customHeight="1" x14ac:dyDescent="0.25">
      <c r="A842" s="2"/>
      <c r="B842" s="2"/>
      <c r="C842" s="3"/>
      <c r="D842" s="1"/>
      <c r="E842" s="1"/>
      <c r="F842" s="1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2"/>
      <c r="AG842" s="2"/>
      <c r="AH842" s="2"/>
      <c r="AI842" s="2"/>
      <c r="AJ842" s="2"/>
    </row>
    <row r="843" spans="1:36" ht="15.75" customHeight="1" x14ac:dyDescent="0.25">
      <c r="A843" s="2"/>
      <c r="B843" s="2"/>
      <c r="C843" s="3"/>
      <c r="D843" s="1"/>
      <c r="E843" s="1"/>
      <c r="F843" s="1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2"/>
      <c r="AG843" s="2"/>
      <c r="AH843" s="2"/>
      <c r="AI843" s="2"/>
      <c r="AJ843" s="2"/>
    </row>
    <row r="844" spans="1:36" ht="15.75" customHeight="1" x14ac:dyDescent="0.25">
      <c r="A844" s="2"/>
      <c r="B844" s="2"/>
      <c r="C844" s="3"/>
      <c r="D844" s="1"/>
      <c r="E844" s="1"/>
      <c r="F844" s="1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2"/>
      <c r="AG844" s="2"/>
      <c r="AH844" s="2"/>
      <c r="AI844" s="2"/>
      <c r="AJ844" s="2"/>
    </row>
    <row r="845" spans="1:36" ht="15.75" customHeight="1" x14ac:dyDescent="0.25">
      <c r="A845" s="2"/>
      <c r="B845" s="2"/>
      <c r="C845" s="3"/>
      <c r="D845" s="1"/>
      <c r="E845" s="1"/>
      <c r="F845" s="1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2"/>
      <c r="AG845" s="2"/>
      <c r="AH845" s="2"/>
      <c r="AI845" s="2"/>
      <c r="AJ845" s="2"/>
    </row>
    <row r="846" spans="1:36" ht="15.75" customHeight="1" x14ac:dyDescent="0.25">
      <c r="A846" s="2"/>
      <c r="B846" s="2"/>
      <c r="C846" s="3"/>
      <c r="D846" s="1"/>
      <c r="E846" s="1"/>
      <c r="F846" s="1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2"/>
      <c r="AG846" s="2"/>
      <c r="AH846" s="2"/>
      <c r="AI846" s="2"/>
      <c r="AJ846" s="2"/>
    </row>
    <row r="847" spans="1:36" ht="15.75" customHeight="1" x14ac:dyDescent="0.25">
      <c r="A847" s="2"/>
      <c r="B847" s="2"/>
      <c r="C847" s="3"/>
      <c r="D847" s="1"/>
      <c r="E847" s="1"/>
      <c r="F847" s="1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2"/>
      <c r="AG847" s="2"/>
      <c r="AH847" s="2"/>
      <c r="AI847" s="2"/>
      <c r="AJ847" s="2"/>
    </row>
    <row r="848" spans="1:36" ht="15.75" customHeight="1" x14ac:dyDescent="0.25">
      <c r="A848" s="2"/>
      <c r="B848" s="2"/>
      <c r="C848" s="3"/>
      <c r="D848" s="1"/>
      <c r="E848" s="1"/>
      <c r="F848" s="1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2"/>
      <c r="AG848" s="2"/>
      <c r="AH848" s="2"/>
      <c r="AI848" s="2"/>
      <c r="AJ848" s="2"/>
    </row>
    <row r="849" spans="1:36" ht="15.75" customHeight="1" x14ac:dyDescent="0.25">
      <c r="A849" s="2"/>
      <c r="B849" s="2"/>
      <c r="C849" s="3"/>
      <c r="D849" s="1"/>
      <c r="E849" s="1"/>
      <c r="F849" s="1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2"/>
      <c r="AG849" s="2"/>
      <c r="AH849" s="2"/>
      <c r="AI849" s="2"/>
      <c r="AJ849" s="2"/>
    </row>
    <row r="850" spans="1:36" ht="15.75" customHeight="1" x14ac:dyDescent="0.25">
      <c r="A850" s="2"/>
      <c r="B850" s="2"/>
      <c r="C850" s="3"/>
      <c r="D850" s="1"/>
      <c r="E850" s="1"/>
      <c r="F850" s="1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2"/>
      <c r="AG850" s="2"/>
      <c r="AH850" s="2"/>
      <c r="AI850" s="2"/>
      <c r="AJ850" s="2"/>
    </row>
    <row r="851" spans="1:36" ht="15.75" customHeight="1" x14ac:dyDescent="0.25">
      <c r="A851" s="2"/>
      <c r="B851" s="2"/>
      <c r="C851" s="3"/>
      <c r="D851" s="1"/>
      <c r="E851" s="1"/>
      <c r="F851" s="1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2"/>
      <c r="AG851" s="2"/>
      <c r="AH851" s="2"/>
      <c r="AI851" s="2"/>
      <c r="AJ851" s="2"/>
    </row>
    <row r="852" spans="1:36" ht="15.75" customHeight="1" x14ac:dyDescent="0.25">
      <c r="A852" s="2"/>
      <c r="B852" s="2"/>
      <c r="C852" s="3"/>
      <c r="D852" s="1"/>
      <c r="E852" s="1"/>
      <c r="F852" s="1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2"/>
      <c r="AG852" s="2"/>
      <c r="AH852" s="2"/>
      <c r="AI852" s="2"/>
      <c r="AJ852" s="2"/>
    </row>
    <row r="853" spans="1:36" ht="15.75" customHeight="1" x14ac:dyDescent="0.25">
      <c r="A853" s="2"/>
      <c r="B853" s="2"/>
      <c r="C853" s="3"/>
      <c r="D853" s="1"/>
      <c r="E853" s="1"/>
      <c r="F853" s="1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2"/>
      <c r="AG853" s="2"/>
      <c r="AH853" s="2"/>
      <c r="AI853" s="2"/>
      <c r="AJ853" s="2"/>
    </row>
    <row r="854" spans="1:36" ht="15.75" customHeight="1" x14ac:dyDescent="0.25">
      <c r="A854" s="2"/>
      <c r="B854" s="2"/>
      <c r="C854" s="3"/>
      <c r="D854" s="1"/>
      <c r="E854" s="1"/>
      <c r="F854" s="1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2"/>
      <c r="AG854" s="2"/>
      <c r="AH854" s="2"/>
      <c r="AI854" s="2"/>
      <c r="AJ854" s="2"/>
    </row>
    <row r="855" spans="1:36" ht="15.75" customHeight="1" x14ac:dyDescent="0.25">
      <c r="A855" s="2"/>
      <c r="B855" s="2"/>
      <c r="C855" s="3"/>
      <c r="D855" s="1"/>
      <c r="E855" s="1"/>
      <c r="F855" s="1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2"/>
      <c r="AG855" s="2"/>
      <c r="AH855" s="2"/>
      <c r="AI855" s="2"/>
      <c r="AJ855" s="2"/>
    </row>
    <row r="856" spans="1:36" ht="15.75" customHeight="1" x14ac:dyDescent="0.25">
      <c r="A856" s="2"/>
      <c r="B856" s="2"/>
      <c r="C856" s="3"/>
      <c r="D856" s="1"/>
      <c r="E856" s="1"/>
      <c r="F856" s="1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2"/>
      <c r="AG856" s="2"/>
      <c r="AH856" s="2"/>
      <c r="AI856" s="2"/>
      <c r="AJ856" s="2"/>
    </row>
    <row r="857" spans="1:36" ht="15.75" customHeight="1" x14ac:dyDescent="0.25">
      <c r="A857" s="2"/>
      <c r="B857" s="2"/>
      <c r="C857" s="3"/>
      <c r="D857" s="1"/>
      <c r="E857" s="1"/>
      <c r="F857" s="1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2"/>
      <c r="AG857" s="2"/>
      <c r="AH857" s="2"/>
      <c r="AI857" s="2"/>
      <c r="AJ857" s="2"/>
    </row>
    <row r="858" spans="1:36" ht="15.75" customHeight="1" x14ac:dyDescent="0.25">
      <c r="A858" s="2"/>
      <c r="B858" s="2"/>
      <c r="C858" s="3"/>
      <c r="D858" s="1"/>
      <c r="E858" s="1"/>
      <c r="F858" s="1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2"/>
      <c r="AG858" s="2"/>
      <c r="AH858" s="2"/>
      <c r="AI858" s="2"/>
      <c r="AJ858" s="2"/>
    </row>
    <row r="859" spans="1:36" ht="15.75" customHeight="1" x14ac:dyDescent="0.25">
      <c r="A859" s="2"/>
      <c r="B859" s="2"/>
      <c r="C859" s="3"/>
      <c r="D859" s="1"/>
      <c r="E859" s="1"/>
      <c r="F859" s="1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2"/>
      <c r="AG859" s="2"/>
      <c r="AH859" s="2"/>
      <c r="AI859" s="2"/>
      <c r="AJ859" s="2"/>
    </row>
    <row r="860" spans="1:36" ht="15.75" customHeight="1" x14ac:dyDescent="0.25">
      <c r="A860" s="2"/>
      <c r="B860" s="2"/>
      <c r="C860" s="3"/>
      <c r="D860" s="1"/>
      <c r="E860" s="1"/>
      <c r="F860" s="1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2"/>
      <c r="AG860" s="2"/>
      <c r="AH860" s="2"/>
      <c r="AI860" s="2"/>
      <c r="AJ860" s="2"/>
    </row>
    <row r="861" spans="1:36" ht="15.75" customHeight="1" x14ac:dyDescent="0.25">
      <c r="A861" s="2"/>
      <c r="B861" s="2"/>
      <c r="C861" s="3"/>
      <c r="D861" s="1"/>
      <c r="E861" s="1"/>
      <c r="F861" s="1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2"/>
      <c r="AG861" s="2"/>
      <c r="AH861" s="2"/>
      <c r="AI861" s="2"/>
      <c r="AJ861" s="2"/>
    </row>
    <row r="862" spans="1:36" ht="15.75" customHeight="1" x14ac:dyDescent="0.25">
      <c r="A862" s="2"/>
      <c r="B862" s="2"/>
      <c r="C862" s="3"/>
      <c r="D862" s="1"/>
      <c r="E862" s="1"/>
      <c r="F862" s="1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2"/>
      <c r="AG862" s="2"/>
      <c r="AH862" s="2"/>
      <c r="AI862" s="2"/>
      <c r="AJ862" s="2"/>
    </row>
    <row r="863" spans="1:36" ht="15.75" customHeight="1" x14ac:dyDescent="0.25">
      <c r="A863" s="2"/>
      <c r="B863" s="2"/>
      <c r="C863" s="3"/>
      <c r="D863" s="1"/>
      <c r="E863" s="1"/>
      <c r="F863" s="1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2"/>
      <c r="AG863" s="2"/>
      <c r="AH863" s="2"/>
      <c r="AI863" s="2"/>
      <c r="AJ863" s="2"/>
    </row>
    <row r="864" spans="1:36" ht="15.75" customHeight="1" x14ac:dyDescent="0.25">
      <c r="A864" s="2"/>
      <c r="B864" s="2"/>
      <c r="C864" s="3"/>
      <c r="D864" s="1"/>
      <c r="E864" s="1"/>
      <c r="F864" s="1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2"/>
      <c r="AG864" s="2"/>
      <c r="AH864" s="2"/>
      <c r="AI864" s="2"/>
      <c r="AJ864" s="2"/>
    </row>
    <row r="865" spans="1:36" ht="15.75" customHeight="1" x14ac:dyDescent="0.25">
      <c r="A865" s="2"/>
      <c r="B865" s="2"/>
      <c r="C865" s="3"/>
      <c r="D865" s="1"/>
      <c r="E865" s="1"/>
      <c r="F865" s="1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2"/>
      <c r="AG865" s="2"/>
      <c r="AH865" s="2"/>
      <c r="AI865" s="2"/>
      <c r="AJ865" s="2"/>
    </row>
    <row r="866" spans="1:36" ht="15.75" customHeight="1" x14ac:dyDescent="0.25">
      <c r="A866" s="2"/>
      <c r="B866" s="2"/>
      <c r="C866" s="3"/>
      <c r="D866" s="1"/>
      <c r="E866" s="1"/>
      <c r="F866" s="1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2"/>
      <c r="AG866" s="2"/>
      <c r="AH866" s="2"/>
      <c r="AI866" s="2"/>
      <c r="AJ866" s="2"/>
    </row>
    <row r="867" spans="1:36" ht="15.75" customHeight="1" x14ac:dyDescent="0.25">
      <c r="A867" s="2"/>
      <c r="B867" s="2"/>
      <c r="C867" s="3"/>
      <c r="D867" s="1"/>
      <c r="E867" s="1"/>
      <c r="F867" s="1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2"/>
      <c r="AG867" s="2"/>
      <c r="AH867" s="2"/>
      <c r="AI867" s="2"/>
      <c r="AJ867" s="2"/>
    </row>
    <row r="868" spans="1:36" ht="15.75" customHeight="1" x14ac:dyDescent="0.25">
      <c r="A868" s="2"/>
      <c r="B868" s="2"/>
      <c r="C868" s="3"/>
      <c r="D868" s="1"/>
      <c r="E868" s="1"/>
      <c r="F868" s="1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2"/>
      <c r="AG868" s="2"/>
      <c r="AH868" s="2"/>
      <c r="AI868" s="2"/>
      <c r="AJ868" s="2"/>
    </row>
    <row r="869" spans="1:36" ht="15.75" customHeight="1" x14ac:dyDescent="0.25">
      <c r="A869" s="2"/>
      <c r="B869" s="2"/>
      <c r="C869" s="3"/>
      <c r="D869" s="1"/>
      <c r="E869" s="1"/>
      <c r="F869" s="1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2"/>
      <c r="AG869" s="2"/>
      <c r="AH869" s="2"/>
      <c r="AI869" s="2"/>
      <c r="AJ869" s="2"/>
    </row>
    <row r="870" spans="1:36" ht="15.75" customHeight="1" x14ac:dyDescent="0.25">
      <c r="A870" s="2"/>
      <c r="B870" s="2"/>
      <c r="C870" s="3"/>
      <c r="D870" s="1"/>
      <c r="E870" s="1"/>
      <c r="F870" s="1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2"/>
      <c r="AG870" s="2"/>
      <c r="AH870" s="2"/>
      <c r="AI870" s="2"/>
      <c r="AJ870" s="2"/>
    </row>
    <row r="871" spans="1:36" ht="15.75" customHeight="1" x14ac:dyDescent="0.25">
      <c r="A871" s="2"/>
      <c r="B871" s="2"/>
      <c r="C871" s="3"/>
      <c r="D871" s="1"/>
      <c r="E871" s="1"/>
      <c r="F871" s="1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2"/>
      <c r="AG871" s="2"/>
      <c r="AH871" s="2"/>
      <c r="AI871" s="2"/>
      <c r="AJ871" s="2"/>
    </row>
    <row r="872" spans="1:36" ht="15.75" customHeight="1" x14ac:dyDescent="0.25">
      <c r="A872" s="2"/>
      <c r="B872" s="2"/>
      <c r="C872" s="3"/>
      <c r="D872" s="1"/>
      <c r="E872" s="1"/>
      <c r="F872" s="1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2"/>
      <c r="AG872" s="2"/>
      <c r="AH872" s="2"/>
      <c r="AI872" s="2"/>
      <c r="AJ872" s="2"/>
    </row>
    <row r="873" spans="1:36" ht="15.75" customHeight="1" x14ac:dyDescent="0.25">
      <c r="A873" s="2"/>
      <c r="B873" s="2"/>
      <c r="C873" s="3"/>
      <c r="D873" s="1"/>
      <c r="E873" s="1"/>
      <c r="F873" s="1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2"/>
      <c r="AG873" s="2"/>
      <c r="AH873" s="2"/>
      <c r="AI873" s="2"/>
      <c r="AJ873" s="2"/>
    </row>
    <row r="874" spans="1:36" ht="15.75" customHeight="1" x14ac:dyDescent="0.25">
      <c r="A874" s="2"/>
      <c r="B874" s="2"/>
      <c r="C874" s="3"/>
      <c r="D874" s="1"/>
      <c r="E874" s="1"/>
      <c r="F874" s="1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2"/>
      <c r="AG874" s="2"/>
      <c r="AH874" s="2"/>
      <c r="AI874" s="2"/>
      <c r="AJ874" s="2"/>
    </row>
    <row r="875" spans="1:36" ht="15.75" customHeight="1" x14ac:dyDescent="0.25">
      <c r="A875" s="2"/>
      <c r="B875" s="2"/>
      <c r="C875" s="3"/>
      <c r="D875" s="1"/>
      <c r="E875" s="1"/>
      <c r="F875" s="1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2"/>
      <c r="AG875" s="2"/>
      <c r="AH875" s="2"/>
      <c r="AI875" s="2"/>
      <c r="AJ875" s="2"/>
    </row>
    <row r="876" spans="1:36" ht="15.75" customHeight="1" x14ac:dyDescent="0.25">
      <c r="A876" s="2"/>
      <c r="B876" s="2"/>
      <c r="C876" s="3"/>
      <c r="D876" s="1"/>
      <c r="E876" s="1"/>
      <c r="F876" s="1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2"/>
      <c r="AG876" s="2"/>
      <c r="AH876" s="2"/>
      <c r="AI876" s="2"/>
      <c r="AJ876" s="2"/>
    </row>
    <row r="877" spans="1:36" ht="15.75" customHeight="1" x14ac:dyDescent="0.25">
      <c r="A877" s="2"/>
      <c r="B877" s="2"/>
      <c r="C877" s="3"/>
      <c r="D877" s="1"/>
      <c r="E877" s="1"/>
      <c r="F877" s="1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2"/>
      <c r="AG877" s="2"/>
      <c r="AH877" s="2"/>
      <c r="AI877" s="2"/>
      <c r="AJ877" s="2"/>
    </row>
    <row r="878" spans="1:36" ht="15.75" customHeight="1" x14ac:dyDescent="0.25">
      <c r="A878" s="2"/>
      <c r="B878" s="2"/>
      <c r="C878" s="3"/>
      <c r="D878" s="1"/>
      <c r="E878" s="1"/>
      <c r="F878" s="1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2"/>
      <c r="AG878" s="2"/>
      <c r="AH878" s="2"/>
      <c r="AI878" s="2"/>
      <c r="AJ878" s="2"/>
    </row>
    <row r="879" spans="1:36" ht="15.75" customHeight="1" x14ac:dyDescent="0.25">
      <c r="A879" s="2"/>
      <c r="B879" s="2"/>
      <c r="C879" s="3"/>
      <c r="D879" s="1"/>
      <c r="E879" s="1"/>
      <c r="F879" s="1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2"/>
      <c r="AG879" s="2"/>
      <c r="AH879" s="2"/>
      <c r="AI879" s="2"/>
      <c r="AJ879" s="2"/>
    </row>
    <row r="880" spans="1:36" ht="15.75" customHeight="1" x14ac:dyDescent="0.25">
      <c r="A880" s="2"/>
      <c r="B880" s="2"/>
      <c r="C880" s="3"/>
      <c r="D880" s="1"/>
      <c r="E880" s="1"/>
      <c r="F880" s="1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2"/>
      <c r="AG880" s="2"/>
      <c r="AH880" s="2"/>
      <c r="AI880" s="2"/>
      <c r="AJ880" s="2"/>
    </row>
    <row r="881" spans="1:36" ht="15.75" customHeight="1" x14ac:dyDescent="0.25">
      <c r="A881" s="2"/>
      <c r="B881" s="2"/>
      <c r="C881" s="3"/>
      <c r="D881" s="1"/>
      <c r="E881" s="1"/>
      <c r="F881" s="1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2"/>
      <c r="AG881" s="2"/>
      <c r="AH881" s="2"/>
      <c r="AI881" s="2"/>
      <c r="AJ881" s="2"/>
    </row>
    <row r="882" spans="1:36" ht="15.75" customHeight="1" x14ac:dyDescent="0.25">
      <c r="A882" s="2"/>
      <c r="B882" s="2"/>
      <c r="C882" s="3"/>
      <c r="D882" s="1"/>
      <c r="E882" s="1"/>
      <c r="F882" s="1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2"/>
      <c r="AG882" s="2"/>
      <c r="AH882" s="2"/>
      <c r="AI882" s="2"/>
      <c r="AJ882" s="2"/>
    </row>
    <row r="883" spans="1:36" ht="15.75" customHeight="1" x14ac:dyDescent="0.25">
      <c r="A883" s="2"/>
      <c r="B883" s="2"/>
      <c r="C883" s="3"/>
      <c r="D883" s="1"/>
      <c r="E883" s="1"/>
      <c r="F883" s="1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2"/>
      <c r="AG883" s="2"/>
      <c r="AH883" s="2"/>
      <c r="AI883" s="2"/>
      <c r="AJ883" s="2"/>
    </row>
    <row r="884" spans="1:36" ht="15.75" customHeight="1" x14ac:dyDescent="0.25">
      <c r="A884" s="2"/>
      <c r="B884" s="2"/>
      <c r="C884" s="3"/>
      <c r="D884" s="1"/>
      <c r="E884" s="1"/>
      <c r="F884" s="1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2"/>
      <c r="AG884" s="2"/>
      <c r="AH884" s="2"/>
      <c r="AI884" s="2"/>
      <c r="AJ884" s="2"/>
    </row>
    <row r="885" spans="1:36" ht="15.75" customHeight="1" x14ac:dyDescent="0.25">
      <c r="A885" s="2"/>
      <c r="B885" s="2"/>
      <c r="C885" s="3"/>
      <c r="D885" s="1"/>
      <c r="E885" s="1"/>
      <c r="F885" s="1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2"/>
      <c r="AG885" s="2"/>
      <c r="AH885" s="2"/>
      <c r="AI885" s="2"/>
      <c r="AJ885" s="2"/>
    </row>
    <row r="886" spans="1:36" ht="15.75" customHeight="1" x14ac:dyDescent="0.25">
      <c r="A886" s="2"/>
      <c r="B886" s="2"/>
      <c r="C886" s="3"/>
      <c r="D886" s="1"/>
      <c r="E886" s="1"/>
      <c r="F886" s="1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2"/>
      <c r="AG886" s="2"/>
      <c r="AH886" s="2"/>
      <c r="AI886" s="2"/>
      <c r="AJ886" s="2"/>
    </row>
    <row r="887" spans="1:36" ht="15.75" customHeight="1" x14ac:dyDescent="0.25">
      <c r="A887" s="2"/>
      <c r="B887" s="2"/>
      <c r="C887" s="3"/>
      <c r="D887" s="1"/>
      <c r="E887" s="1"/>
      <c r="F887" s="1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2"/>
      <c r="AG887" s="2"/>
      <c r="AH887" s="2"/>
      <c r="AI887" s="2"/>
      <c r="AJ887" s="2"/>
    </row>
    <row r="888" spans="1:36" ht="15.75" customHeight="1" x14ac:dyDescent="0.25">
      <c r="A888" s="2"/>
      <c r="B888" s="2"/>
      <c r="C888" s="3"/>
      <c r="D888" s="1"/>
      <c r="E888" s="1"/>
      <c r="F888" s="1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2"/>
      <c r="AG888" s="2"/>
      <c r="AH888" s="2"/>
      <c r="AI888" s="2"/>
      <c r="AJ888" s="2"/>
    </row>
    <row r="889" spans="1:36" ht="15.75" customHeight="1" x14ac:dyDescent="0.25">
      <c r="A889" s="2"/>
      <c r="B889" s="2"/>
      <c r="C889" s="3"/>
      <c r="D889" s="1"/>
      <c r="E889" s="1"/>
      <c r="F889" s="1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2"/>
      <c r="AG889" s="2"/>
      <c r="AH889" s="2"/>
      <c r="AI889" s="2"/>
      <c r="AJ889" s="2"/>
    </row>
    <row r="890" spans="1:36" ht="15.75" customHeight="1" x14ac:dyDescent="0.25">
      <c r="A890" s="2"/>
      <c r="B890" s="2"/>
      <c r="C890" s="3"/>
      <c r="D890" s="1"/>
      <c r="E890" s="1"/>
      <c r="F890" s="1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2"/>
      <c r="AG890" s="2"/>
      <c r="AH890" s="2"/>
      <c r="AI890" s="2"/>
      <c r="AJ890" s="2"/>
    </row>
    <row r="891" spans="1:36" ht="15.75" customHeight="1" x14ac:dyDescent="0.25">
      <c r="A891" s="2"/>
      <c r="B891" s="2"/>
      <c r="C891" s="3"/>
      <c r="D891" s="1"/>
      <c r="E891" s="1"/>
      <c r="F891" s="1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2"/>
      <c r="AG891" s="2"/>
      <c r="AH891" s="2"/>
      <c r="AI891" s="2"/>
      <c r="AJ891" s="2"/>
    </row>
    <row r="892" spans="1:36" ht="15.75" customHeight="1" x14ac:dyDescent="0.25">
      <c r="A892" s="2"/>
      <c r="B892" s="2"/>
      <c r="C892" s="3"/>
      <c r="D892" s="1"/>
      <c r="E892" s="1"/>
      <c r="F892" s="1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2"/>
      <c r="AG892" s="2"/>
      <c r="AH892" s="2"/>
      <c r="AI892" s="2"/>
      <c r="AJ892" s="2"/>
    </row>
    <row r="893" spans="1:36" ht="15.75" customHeight="1" x14ac:dyDescent="0.25">
      <c r="A893" s="2"/>
      <c r="B893" s="2"/>
      <c r="C893" s="3"/>
      <c r="D893" s="1"/>
      <c r="E893" s="1"/>
      <c r="F893" s="1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2"/>
      <c r="AG893" s="2"/>
      <c r="AH893" s="2"/>
      <c r="AI893" s="2"/>
      <c r="AJ893" s="2"/>
    </row>
    <row r="894" spans="1:36" ht="15.75" customHeight="1" x14ac:dyDescent="0.25">
      <c r="A894" s="2"/>
      <c r="B894" s="2"/>
      <c r="C894" s="3"/>
      <c r="D894" s="1"/>
      <c r="E894" s="1"/>
      <c r="F894" s="1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2"/>
      <c r="AG894" s="2"/>
      <c r="AH894" s="2"/>
      <c r="AI894" s="2"/>
      <c r="AJ894" s="2"/>
    </row>
    <row r="895" spans="1:36" ht="15.75" customHeight="1" x14ac:dyDescent="0.25">
      <c r="A895" s="2"/>
      <c r="B895" s="2"/>
      <c r="C895" s="3"/>
      <c r="D895" s="1"/>
      <c r="E895" s="1"/>
      <c r="F895" s="1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2"/>
      <c r="AG895" s="2"/>
      <c r="AH895" s="2"/>
      <c r="AI895" s="2"/>
      <c r="AJ895" s="2"/>
    </row>
    <row r="896" spans="1:36" ht="15.75" customHeight="1" x14ac:dyDescent="0.25">
      <c r="A896" s="2"/>
      <c r="B896" s="2"/>
      <c r="C896" s="3"/>
      <c r="D896" s="1"/>
      <c r="E896" s="1"/>
      <c r="F896" s="1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2"/>
      <c r="AG896" s="2"/>
      <c r="AH896" s="2"/>
      <c r="AI896" s="2"/>
      <c r="AJ896" s="2"/>
    </row>
    <row r="897" spans="1:36" ht="15.75" customHeight="1" x14ac:dyDescent="0.25">
      <c r="A897" s="2"/>
      <c r="B897" s="2"/>
      <c r="C897" s="3"/>
      <c r="D897" s="1"/>
      <c r="E897" s="1"/>
      <c r="F897" s="1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2"/>
      <c r="AG897" s="2"/>
      <c r="AH897" s="2"/>
      <c r="AI897" s="2"/>
      <c r="AJ897" s="2"/>
    </row>
    <row r="898" spans="1:36" ht="15.75" customHeight="1" x14ac:dyDescent="0.25">
      <c r="A898" s="2"/>
      <c r="B898" s="2"/>
      <c r="C898" s="3"/>
      <c r="D898" s="1"/>
      <c r="E898" s="1"/>
      <c r="F898" s="1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2"/>
      <c r="AG898" s="2"/>
      <c r="AH898" s="2"/>
      <c r="AI898" s="2"/>
      <c r="AJ898" s="2"/>
    </row>
    <row r="899" spans="1:36" ht="15.75" customHeight="1" x14ac:dyDescent="0.25">
      <c r="A899" s="2"/>
      <c r="B899" s="2"/>
      <c r="C899" s="3"/>
      <c r="D899" s="1"/>
      <c r="E899" s="1"/>
      <c r="F899" s="1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2"/>
      <c r="AG899" s="2"/>
      <c r="AH899" s="2"/>
      <c r="AI899" s="2"/>
      <c r="AJ899" s="2"/>
    </row>
    <row r="900" spans="1:36" ht="15.75" customHeight="1" x14ac:dyDescent="0.25">
      <c r="A900" s="2"/>
      <c r="B900" s="2"/>
      <c r="C900" s="3"/>
      <c r="D900" s="1"/>
      <c r="E900" s="1"/>
      <c r="F900" s="1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2"/>
      <c r="AG900" s="2"/>
      <c r="AH900" s="2"/>
      <c r="AI900" s="2"/>
      <c r="AJ900" s="2"/>
    </row>
    <row r="901" spans="1:36" ht="15.75" customHeight="1" x14ac:dyDescent="0.25">
      <c r="A901" s="2"/>
      <c r="B901" s="2"/>
      <c r="C901" s="3"/>
      <c r="D901" s="1"/>
      <c r="E901" s="1"/>
      <c r="F901" s="1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2"/>
      <c r="AG901" s="2"/>
      <c r="AH901" s="2"/>
      <c r="AI901" s="2"/>
      <c r="AJ901" s="2"/>
    </row>
    <row r="902" spans="1:36" ht="15.75" customHeight="1" x14ac:dyDescent="0.25">
      <c r="A902" s="2"/>
      <c r="B902" s="2"/>
      <c r="C902" s="3"/>
      <c r="D902" s="1"/>
      <c r="E902" s="1"/>
      <c r="F902" s="1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2"/>
      <c r="AG902" s="2"/>
      <c r="AH902" s="2"/>
      <c r="AI902" s="2"/>
      <c r="AJ902" s="2"/>
    </row>
    <row r="903" spans="1:36" ht="15.75" customHeight="1" x14ac:dyDescent="0.25">
      <c r="A903" s="2"/>
      <c r="B903" s="2"/>
      <c r="C903" s="3"/>
      <c r="D903" s="1"/>
      <c r="E903" s="1"/>
      <c r="F903" s="1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2"/>
      <c r="AG903" s="2"/>
      <c r="AH903" s="2"/>
      <c r="AI903" s="2"/>
      <c r="AJ903" s="2"/>
    </row>
    <row r="904" spans="1:36" ht="15.75" customHeight="1" x14ac:dyDescent="0.25">
      <c r="A904" s="2"/>
      <c r="B904" s="2"/>
      <c r="C904" s="3"/>
      <c r="D904" s="1"/>
      <c r="E904" s="1"/>
      <c r="F904" s="1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2"/>
      <c r="AG904" s="2"/>
      <c r="AH904" s="2"/>
      <c r="AI904" s="2"/>
      <c r="AJ904" s="2"/>
    </row>
    <row r="905" spans="1:36" ht="15.75" customHeight="1" x14ac:dyDescent="0.25">
      <c r="A905" s="2"/>
      <c r="B905" s="2"/>
      <c r="C905" s="3"/>
      <c r="D905" s="1"/>
      <c r="E905" s="1"/>
      <c r="F905" s="1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2"/>
      <c r="AG905" s="2"/>
      <c r="AH905" s="2"/>
      <c r="AI905" s="2"/>
      <c r="AJ905" s="2"/>
    </row>
    <row r="906" spans="1:36" ht="15.75" customHeight="1" x14ac:dyDescent="0.25">
      <c r="A906" s="2"/>
      <c r="B906" s="2"/>
      <c r="C906" s="3"/>
      <c r="D906" s="1"/>
      <c r="E906" s="1"/>
      <c r="F906" s="1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2"/>
      <c r="AG906" s="2"/>
      <c r="AH906" s="2"/>
      <c r="AI906" s="2"/>
      <c r="AJ906" s="2"/>
    </row>
    <row r="907" spans="1:36" ht="15.75" customHeight="1" x14ac:dyDescent="0.25">
      <c r="A907" s="2"/>
      <c r="B907" s="2"/>
      <c r="C907" s="3"/>
      <c r="D907" s="1"/>
      <c r="E907" s="1"/>
      <c r="F907" s="1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2"/>
      <c r="AG907" s="2"/>
      <c r="AH907" s="2"/>
      <c r="AI907" s="2"/>
      <c r="AJ907" s="2"/>
    </row>
    <row r="908" spans="1:36" ht="15.75" customHeight="1" x14ac:dyDescent="0.25">
      <c r="A908" s="2"/>
      <c r="B908" s="2"/>
      <c r="C908" s="3"/>
      <c r="D908" s="1"/>
      <c r="E908" s="1"/>
      <c r="F908" s="1"/>
      <c r="G908" s="1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2"/>
      <c r="AG908" s="2"/>
      <c r="AH908" s="2"/>
      <c r="AI908" s="2"/>
      <c r="AJ908" s="2"/>
    </row>
    <row r="909" spans="1:36" ht="15.75" customHeight="1" x14ac:dyDescent="0.25">
      <c r="A909" s="2"/>
      <c r="B909" s="2"/>
      <c r="C909" s="3"/>
      <c r="D909" s="1"/>
      <c r="E909" s="1"/>
      <c r="F909" s="1"/>
      <c r="G909" s="1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2"/>
      <c r="AG909" s="2"/>
      <c r="AH909" s="2"/>
      <c r="AI909" s="2"/>
      <c r="AJ909" s="2"/>
    </row>
    <row r="910" spans="1:36" ht="15.75" customHeight="1" x14ac:dyDescent="0.25">
      <c r="A910" s="2"/>
      <c r="B910" s="2"/>
      <c r="C910" s="3"/>
      <c r="D910" s="1"/>
      <c r="E910" s="1"/>
      <c r="F910" s="1"/>
      <c r="G910" s="1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2"/>
      <c r="AG910" s="2"/>
      <c r="AH910" s="2"/>
      <c r="AI910" s="2"/>
      <c r="AJ910" s="2"/>
    </row>
    <row r="911" spans="1:36" ht="15.75" customHeight="1" x14ac:dyDescent="0.25">
      <c r="A911" s="2"/>
      <c r="B911" s="2"/>
      <c r="C911" s="3"/>
      <c r="D911" s="1"/>
      <c r="E911" s="1"/>
      <c r="F911" s="1"/>
      <c r="G911" s="1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2"/>
      <c r="AG911" s="2"/>
      <c r="AH911" s="2"/>
      <c r="AI911" s="2"/>
      <c r="AJ911" s="2"/>
    </row>
    <row r="912" spans="1:36" ht="15.75" customHeight="1" x14ac:dyDescent="0.25">
      <c r="A912" s="2"/>
      <c r="B912" s="2"/>
      <c r="C912" s="3"/>
      <c r="D912" s="1"/>
      <c r="E912" s="1"/>
      <c r="F912" s="1"/>
      <c r="G912" s="1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2"/>
      <c r="AG912" s="2"/>
      <c r="AH912" s="2"/>
      <c r="AI912" s="2"/>
      <c r="AJ912" s="2"/>
    </row>
    <row r="913" spans="1:36" ht="15.75" customHeight="1" x14ac:dyDescent="0.25">
      <c r="A913" s="2"/>
      <c r="B913" s="2"/>
      <c r="C913" s="3"/>
      <c r="D913" s="1"/>
      <c r="E913" s="1"/>
      <c r="F913" s="1"/>
      <c r="G913" s="1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2"/>
      <c r="AG913" s="2"/>
      <c r="AH913" s="2"/>
      <c r="AI913" s="2"/>
      <c r="AJ913" s="2"/>
    </row>
    <row r="914" spans="1:36" ht="15.75" customHeight="1" x14ac:dyDescent="0.25">
      <c r="A914" s="2"/>
      <c r="B914" s="2"/>
      <c r="C914" s="3"/>
      <c r="D914" s="1"/>
      <c r="E914" s="1"/>
      <c r="F914" s="1"/>
      <c r="G914" s="1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2"/>
      <c r="AG914" s="2"/>
      <c r="AH914" s="2"/>
      <c r="AI914" s="2"/>
      <c r="AJ914" s="2"/>
    </row>
    <row r="915" spans="1:36" ht="15.75" customHeight="1" x14ac:dyDescent="0.25">
      <c r="A915" s="2"/>
      <c r="B915" s="2"/>
      <c r="C915" s="3"/>
      <c r="D915" s="1"/>
      <c r="E915" s="1"/>
      <c r="F915" s="1"/>
      <c r="G915" s="1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2"/>
      <c r="AG915" s="2"/>
      <c r="AH915" s="2"/>
      <c r="AI915" s="2"/>
      <c r="AJ915" s="2"/>
    </row>
    <row r="916" spans="1:36" ht="15.75" customHeight="1" x14ac:dyDescent="0.25">
      <c r="A916" s="2"/>
      <c r="B916" s="2"/>
      <c r="C916" s="3"/>
      <c r="D916" s="1"/>
      <c r="E916" s="1"/>
      <c r="F916" s="1"/>
      <c r="G916" s="1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2"/>
      <c r="AG916" s="2"/>
      <c r="AH916" s="2"/>
      <c r="AI916" s="2"/>
      <c r="AJ916" s="2"/>
    </row>
    <row r="917" spans="1:36" ht="15.75" customHeight="1" x14ac:dyDescent="0.25">
      <c r="A917" s="2"/>
      <c r="B917" s="2"/>
      <c r="C917" s="3"/>
      <c r="D917" s="1"/>
      <c r="E917" s="1"/>
      <c r="F917" s="1"/>
      <c r="G917" s="1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2"/>
      <c r="AG917" s="2"/>
      <c r="AH917" s="2"/>
      <c r="AI917" s="2"/>
      <c r="AJ917" s="2"/>
    </row>
    <row r="918" spans="1:36" ht="15.75" customHeight="1" x14ac:dyDescent="0.25">
      <c r="A918" s="2"/>
      <c r="B918" s="2"/>
      <c r="C918" s="3"/>
      <c r="D918" s="1"/>
      <c r="E918" s="1"/>
      <c r="F918" s="1"/>
      <c r="G918" s="1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2"/>
      <c r="AG918" s="2"/>
      <c r="AH918" s="2"/>
      <c r="AI918" s="2"/>
      <c r="AJ918" s="2"/>
    </row>
    <row r="919" spans="1:36" ht="15.75" customHeight="1" x14ac:dyDescent="0.25">
      <c r="A919" s="2"/>
      <c r="B919" s="2"/>
      <c r="C919" s="3"/>
      <c r="D919" s="1"/>
      <c r="E919" s="1"/>
      <c r="F919" s="1"/>
      <c r="G919" s="1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2"/>
      <c r="AG919" s="2"/>
      <c r="AH919" s="2"/>
      <c r="AI919" s="2"/>
      <c r="AJ919" s="2"/>
    </row>
    <row r="920" spans="1:36" ht="15.75" customHeight="1" x14ac:dyDescent="0.25">
      <c r="A920" s="2"/>
      <c r="B920" s="2"/>
      <c r="C920" s="3"/>
      <c r="D920" s="1"/>
      <c r="E920" s="1"/>
      <c r="F920" s="1"/>
      <c r="G920" s="1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2"/>
      <c r="AG920" s="2"/>
      <c r="AH920" s="2"/>
      <c r="AI920" s="2"/>
      <c r="AJ920" s="2"/>
    </row>
    <row r="921" spans="1:36" ht="15.75" customHeight="1" x14ac:dyDescent="0.25">
      <c r="A921" s="2"/>
      <c r="B921" s="2"/>
      <c r="C921" s="3"/>
      <c r="D921" s="1"/>
      <c r="E921" s="1"/>
      <c r="F921" s="1"/>
      <c r="G921" s="1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2"/>
      <c r="AG921" s="2"/>
      <c r="AH921" s="2"/>
      <c r="AI921" s="2"/>
      <c r="AJ921" s="2"/>
    </row>
    <row r="922" spans="1:36" ht="15.75" customHeight="1" x14ac:dyDescent="0.25">
      <c r="A922" s="2"/>
      <c r="B922" s="2"/>
      <c r="C922" s="3"/>
      <c r="D922" s="1"/>
      <c r="E922" s="1"/>
      <c r="F922" s="1"/>
      <c r="G922" s="1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2"/>
      <c r="AG922" s="2"/>
      <c r="AH922" s="2"/>
      <c r="AI922" s="2"/>
      <c r="AJ922" s="2"/>
    </row>
    <row r="923" spans="1:36" ht="15.75" customHeight="1" x14ac:dyDescent="0.25">
      <c r="A923" s="2"/>
      <c r="B923" s="2"/>
      <c r="C923" s="3"/>
      <c r="D923" s="1"/>
      <c r="E923" s="1"/>
      <c r="F923" s="1"/>
      <c r="G923" s="1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2"/>
      <c r="AG923" s="2"/>
      <c r="AH923" s="2"/>
      <c r="AI923" s="2"/>
      <c r="AJ923" s="2"/>
    </row>
    <row r="924" spans="1:36" ht="15.75" customHeight="1" x14ac:dyDescent="0.25">
      <c r="A924" s="2"/>
      <c r="B924" s="2"/>
      <c r="C924" s="3"/>
      <c r="D924" s="1"/>
      <c r="E924" s="1"/>
      <c r="F924" s="1"/>
      <c r="G924" s="1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2"/>
      <c r="AG924" s="2"/>
      <c r="AH924" s="2"/>
      <c r="AI924" s="2"/>
      <c r="AJ924" s="2"/>
    </row>
    <row r="925" spans="1:36" ht="15.75" customHeight="1" x14ac:dyDescent="0.25">
      <c r="A925" s="2"/>
      <c r="B925" s="2"/>
      <c r="C925" s="3"/>
      <c r="D925" s="1"/>
      <c r="E925" s="1"/>
      <c r="F925" s="1"/>
      <c r="G925" s="1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2"/>
      <c r="AG925" s="2"/>
      <c r="AH925" s="2"/>
      <c r="AI925" s="2"/>
      <c r="AJ925" s="2"/>
    </row>
    <row r="926" spans="1:36" ht="15.75" customHeight="1" x14ac:dyDescent="0.25">
      <c r="A926" s="2"/>
      <c r="B926" s="2"/>
      <c r="C926" s="3"/>
      <c r="D926" s="1"/>
      <c r="E926" s="1"/>
      <c r="F926" s="1"/>
      <c r="G926" s="1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2"/>
      <c r="AG926" s="2"/>
      <c r="AH926" s="2"/>
      <c r="AI926" s="2"/>
      <c r="AJ926" s="2"/>
    </row>
    <row r="927" spans="1:36" ht="15.75" customHeight="1" x14ac:dyDescent="0.25">
      <c r="A927" s="2"/>
      <c r="B927" s="2"/>
      <c r="C927" s="3"/>
      <c r="D927" s="1"/>
      <c r="E927" s="1"/>
      <c r="F927" s="1"/>
      <c r="G927" s="1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2"/>
      <c r="AG927" s="2"/>
      <c r="AH927" s="2"/>
      <c r="AI927" s="2"/>
      <c r="AJ927" s="2"/>
    </row>
    <row r="928" spans="1:36" ht="15.75" customHeight="1" x14ac:dyDescent="0.25">
      <c r="A928" s="2"/>
      <c r="B928" s="2"/>
      <c r="C928" s="3"/>
      <c r="D928" s="1"/>
      <c r="E928" s="1"/>
      <c r="F928" s="1"/>
      <c r="G928" s="1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2"/>
      <c r="AG928" s="2"/>
      <c r="AH928" s="2"/>
      <c r="AI928" s="2"/>
      <c r="AJ928" s="2"/>
    </row>
    <row r="929" spans="1:36" ht="15.75" customHeight="1" x14ac:dyDescent="0.25">
      <c r="A929" s="2"/>
      <c r="B929" s="2"/>
      <c r="C929" s="3"/>
      <c r="D929" s="1"/>
      <c r="E929" s="1"/>
      <c r="F929" s="1"/>
      <c r="G929" s="1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2"/>
      <c r="AG929" s="2"/>
      <c r="AH929" s="2"/>
      <c r="AI929" s="2"/>
      <c r="AJ929" s="2"/>
    </row>
    <row r="930" spans="1:36" ht="15.75" customHeight="1" x14ac:dyDescent="0.25">
      <c r="A930" s="2"/>
      <c r="B930" s="2"/>
      <c r="C930" s="3"/>
      <c r="D930" s="1"/>
      <c r="E930" s="1"/>
      <c r="F930" s="1"/>
      <c r="G930" s="1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2"/>
      <c r="AG930" s="2"/>
      <c r="AH930" s="2"/>
      <c r="AI930" s="2"/>
      <c r="AJ930" s="2"/>
    </row>
    <row r="931" spans="1:36" ht="15.75" customHeight="1" x14ac:dyDescent="0.25">
      <c r="A931" s="2"/>
      <c r="B931" s="2"/>
      <c r="C931" s="3"/>
      <c r="D931" s="1"/>
      <c r="E931" s="1"/>
      <c r="F931" s="1"/>
      <c r="G931" s="1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2"/>
      <c r="AG931" s="2"/>
      <c r="AH931" s="2"/>
      <c r="AI931" s="2"/>
      <c r="AJ931" s="2"/>
    </row>
    <row r="932" spans="1:36" ht="15.75" customHeight="1" x14ac:dyDescent="0.25">
      <c r="A932" s="2"/>
      <c r="B932" s="2"/>
      <c r="C932" s="3"/>
      <c r="D932" s="1"/>
      <c r="E932" s="1"/>
      <c r="F932" s="1"/>
      <c r="G932" s="1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2"/>
      <c r="AG932" s="2"/>
      <c r="AH932" s="2"/>
      <c r="AI932" s="2"/>
      <c r="AJ932" s="2"/>
    </row>
    <row r="933" spans="1:36" ht="15.75" customHeight="1" x14ac:dyDescent="0.25">
      <c r="A933" s="2"/>
      <c r="B933" s="2"/>
      <c r="C933" s="3"/>
      <c r="D933" s="1"/>
      <c r="E933" s="1"/>
      <c r="F933" s="1"/>
      <c r="G933" s="1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2"/>
      <c r="AG933" s="2"/>
      <c r="AH933" s="2"/>
      <c r="AI933" s="2"/>
      <c r="AJ933" s="2"/>
    </row>
    <row r="934" spans="1:36" ht="15.75" customHeight="1" x14ac:dyDescent="0.25">
      <c r="A934" s="2"/>
      <c r="B934" s="2"/>
      <c r="C934" s="3"/>
      <c r="D934" s="1"/>
      <c r="E934" s="1"/>
      <c r="F934" s="1"/>
      <c r="G934" s="1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2"/>
      <c r="AG934" s="2"/>
      <c r="AH934" s="2"/>
      <c r="AI934" s="2"/>
      <c r="AJ934" s="2"/>
    </row>
    <row r="935" spans="1:36" ht="15.75" customHeight="1" x14ac:dyDescent="0.25">
      <c r="A935" s="2"/>
      <c r="B935" s="2"/>
      <c r="C935" s="3"/>
      <c r="D935" s="1"/>
      <c r="E935" s="1"/>
      <c r="F935" s="1"/>
      <c r="G935" s="1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2"/>
      <c r="AG935" s="2"/>
      <c r="AH935" s="2"/>
      <c r="AI935" s="2"/>
      <c r="AJ935" s="2"/>
    </row>
    <row r="936" spans="1:36" ht="15.75" customHeight="1" x14ac:dyDescent="0.25">
      <c r="A936" s="2"/>
      <c r="B936" s="2"/>
      <c r="C936" s="3"/>
      <c r="D936" s="1"/>
      <c r="E936" s="1"/>
      <c r="F936" s="1"/>
      <c r="G936" s="1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2"/>
      <c r="AG936" s="2"/>
      <c r="AH936" s="2"/>
      <c r="AI936" s="2"/>
      <c r="AJ936" s="2"/>
    </row>
    <row r="937" spans="1:36" ht="15.75" customHeight="1" x14ac:dyDescent="0.25">
      <c r="A937" s="2"/>
      <c r="B937" s="2"/>
      <c r="C937" s="3"/>
      <c r="D937" s="1"/>
      <c r="E937" s="1"/>
      <c r="F937" s="1"/>
      <c r="G937" s="1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2"/>
      <c r="AG937" s="2"/>
      <c r="AH937" s="2"/>
      <c r="AI937" s="2"/>
      <c r="AJ937" s="2"/>
    </row>
    <row r="938" spans="1:36" ht="15.75" customHeight="1" x14ac:dyDescent="0.25">
      <c r="A938" s="2"/>
      <c r="B938" s="2"/>
      <c r="C938" s="3"/>
      <c r="D938" s="1"/>
      <c r="E938" s="1"/>
      <c r="F938" s="1"/>
      <c r="G938" s="1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2"/>
      <c r="AG938" s="2"/>
      <c r="AH938" s="2"/>
      <c r="AI938" s="2"/>
      <c r="AJ938" s="2"/>
    </row>
    <row r="939" spans="1:36" ht="15.75" customHeight="1" x14ac:dyDescent="0.25">
      <c r="A939" s="2"/>
      <c r="B939" s="2"/>
      <c r="C939" s="3"/>
      <c r="D939" s="1"/>
      <c r="E939" s="1"/>
      <c r="F939" s="1"/>
      <c r="G939" s="1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2"/>
      <c r="AG939" s="2"/>
      <c r="AH939" s="2"/>
      <c r="AI939" s="2"/>
      <c r="AJ939" s="2"/>
    </row>
    <row r="940" spans="1:36" ht="15.75" customHeight="1" x14ac:dyDescent="0.25">
      <c r="A940" s="2"/>
      <c r="B940" s="2"/>
      <c r="C940" s="3"/>
      <c r="D940" s="1"/>
      <c r="E940" s="1"/>
      <c r="F940" s="1"/>
      <c r="G940" s="1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2"/>
      <c r="AG940" s="2"/>
      <c r="AH940" s="2"/>
      <c r="AI940" s="2"/>
      <c r="AJ940" s="2"/>
    </row>
    <row r="941" spans="1:36" ht="15.75" customHeight="1" x14ac:dyDescent="0.25">
      <c r="A941" s="2"/>
      <c r="B941" s="2"/>
      <c r="C941" s="3"/>
      <c r="D941" s="1"/>
      <c r="E941" s="1"/>
      <c r="F941" s="1"/>
      <c r="G941" s="1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2"/>
      <c r="AG941" s="2"/>
      <c r="AH941" s="2"/>
      <c r="AI941" s="2"/>
      <c r="AJ941" s="2"/>
    </row>
    <row r="942" spans="1:36" ht="15.75" customHeight="1" x14ac:dyDescent="0.25">
      <c r="A942" s="2"/>
      <c r="B942" s="2"/>
      <c r="C942" s="3"/>
      <c r="D942" s="1"/>
      <c r="E942" s="1"/>
      <c r="F942" s="1"/>
      <c r="G942" s="1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2"/>
      <c r="AG942" s="2"/>
      <c r="AH942" s="2"/>
      <c r="AI942" s="2"/>
      <c r="AJ942" s="2"/>
    </row>
    <row r="943" spans="1:36" ht="15.75" customHeight="1" x14ac:dyDescent="0.25">
      <c r="A943" s="2"/>
      <c r="B943" s="2"/>
      <c r="C943" s="3"/>
      <c r="D943" s="1"/>
      <c r="E943" s="1"/>
      <c r="F943" s="1"/>
      <c r="G943" s="1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2"/>
      <c r="AG943" s="2"/>
      <c r="AH943" s="2"/>
      <c r="AI943" s="2"/>
      <c r="AJ943" s="2"/>
    </row>
    <row r="944" spans="1:36" ht="15.75" customHeight="1" x14ac:dyDescent="0.25">
      <c r="A944" s="2"/>
      <c r="B944" s="2"/>
      <c r="C944" s="3"/>
      <c r="D944" s="1"/>
      <c r="E944" s="1"/>
      <c r="F944" s="1"/>
      <c r="G944" s="1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2"/>
      <c r="AG944" s="2"/>
      <c r="AH944" s="2"/>
      <c r="AI944" s="2"/>
      <c r="AJ944" s="2"/>
    </row>
    <row r="945" spans="1:36" ht="15.75" customHeight="1" x14ac:dyDescent="0.25">
      <c r="A945" s="2"/>
      <c r="B945" s="2"/>
      <c r="C945" s="3"/>
      <c r="D945" s="1"/>
      <c r="E945" s="1"/>
      <c r="F945" s="1"/>
      <c r="G945" s="1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2"/>
      <c r="AG945" s="2"/>
      <c r="AH945" s="2"/>
      <c r="AI945" s="2"/>
      <c r="AJ945" s="2"/>
    </row>
    <row r="946" spans="1:36" ht="15.75" customHeight="1" x14ac:dyDescent="0.25">
      <c r="A946" s="2"/>
      <c r="B946" s="2"/>
      <c r="C946" s="3"/>
      <c r="D946" s="1"/>
      <c r="E946" s="1"/>
      <c r="F946" s="1"/>
      <c r="G946" s="1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2"/>
      <c r="AG946" s="2"/>
      <c r="AH946" s="2"/>
      <c r="AI946" s="2"/>
      <c r="AJ946" s="2"/>
    </row>
    <row r="947" spans="1:36" ht="15.75" customHeight="1" x14ac:dyDescent="0.25">
      <c r="A947" s="2"/>
      <c r="B947" s="2"/>
      <c r="C947" s="3"/>
      <c r="D947" s="1"/>
      <c r="E947" s="1"/>
      <c r="F947" s="1"/>
      <c r="G947" s="1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2"/>
      <c r="AG947" s="2"/>
      <c r="AH947" s="2"/>
      <c r="AI947" s="2"/>
      <c r="AJ947" s="2"/>
    </row>
    <row r="948" spans="1:36" ht="15.75" customHeight="1" x14ac:dyDescent="0.25">
      <c r="A948" s="2"/>
      <c r="B948" s="2"/>
      <c r="C948" s="3"/>
      <c r="D948" s="1"/>
      <c r="E948" s="1"/>
      <c r="F948" s="1"/>
      <c r="G948" s="1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2"/>
      <c r="AG948" s="2"/>
      <c r="AH948" s="2"/>
      <c r="AI948" s="2"/>
      <c r="AJ948" s="2"/>
    </row>
    <row r="949" spans="1:36" ht="15.75" customHeight="1" x14ac:dyDescent="0.25">
      <c r="A949" s="2"/>
      <c r="B949" s="2"/>
      <c r="C949" s="3"/>
      <c r="D949" s="1"/>
      <c r="E949" s="1"/>
      <c r="F949" s="1"/>
      <c r="G949" s="1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2"/>
      <c r="AG949" s="2"/>
      <c r="AH949" s="2"/>
      <c r="AI949" s="2"/>
      <c r="AJ949" s="2"/>
    </row>
    <row r="950" spans="1:36" ht="15.75" customHeight="1" x14ac:dyDescent="0.25">
      <c r="A950" s="2"/>
      <c r="B950" s="2"/>
      <c r="C950" s="3"/>
      <c r="D950" s="1"/>
      <c r="E950" s="1"/>
      <c r="F950" s="1"/>
      <c r="G950" s="1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2"/>
      <c r="AG950" s="2"/>
      <c r="AH950" s="2"/>
      <c r="AI950" s="2"/>
      <c r="AJ950" s="2"/>
    </row>
    <row r="951" spans="1:36" ht="15.75" customHeight="1" x14ac:dyDescent="0.25">
      <c r="A951" s="2"/>
      <c r="B951" s="2"/>
      <c r="C951" s="3"/>
      <c r="D951" s="1"/>
      <c r="E951" s="1"/>
      <c r="F951" s="1"/>
      <c r="G951" s="1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2"/>
      <c r="AG951" s="2"/>
      <c r="AH951" s="2"/>
      <c r="AI951" s="2"/>
      <c r="AJ951" s="2"/>
    </row>
    <row r="952" spans="1:36" ht="15.75" customHeight="1" x14ac:dyDescent="0.25">
      <c r="A952" s="2"/>
      <c r="B952" s="2"/>
      <c r="C952" s="3"/>
      <c r="D952" s="1"/>
      <c r="E952" s="1"/>
      <c r="F952" s="1"/>
      <c r="G952" s="1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2"/>
      <c r="AG952" s="2"/>
      <c r="AH952" s="2"/>
      <c r="AI952" s="2"/>
      <c r="AJ952" s="2"/>
    </row>
    <row r="953" spans="1:36" ht="15.75" customHeight="1" x14ac:dyDescent="0.25">
      <c r="A953" s="2"/>
      <c r="B953" s="2"/>
      <c r="C953" s="3"/>
      <c r="D953" s="1"/>
      <c r="E953" s="1"/>
      <c r="F953" s="1"/>
      <c r="G953" s="1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2"/>
      <c r="AG953" s="2"/>
      <c r="AH953" s="2"/>
      <c r="AI953" s="2"/>
      <c r="AJ953" s="2"/>
    </row>
    <row r="954" spans="1:36" ht="15.75" customHeight="1" x14ac:dyDescent="0.25">
      <c r="A954" s="2"/>
      <c r="B954" s="2"/>
      <c r="C954" s="3"/>
      <c r="D954" s="1"/>
      <c r="E954" s="1"/>
      <c r="F954" s="1"/>
      <c r="G954" s="1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2"/>
      <c r="AG954" s="2"/>
      <c r="AH954" s="2"/>
      <c r="AI954" s="2"/>
      <c r="AJ954" s="2"/>
    </row>
    <row r="955" spans="1:36" ht="15.75" customHeight="1" x14ac:dyDescent="0.25">
      <c r="A955" s="2"/>
      <c r="B955" s="2"/>
      <c r="C955" s="3"/>
      <c r="D955" s="1"/>
      <c r="E955" s="1"/>
      <c r="F955" s="1"/>
      <c r="G955" s="1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2"/>
      <c r="AG955" s="2"/>
      <c r="AH955" s="2"/>
      <c r="AI955" s="2"/>
      <c r="AJ955" s="2"/>
    </row>
    <row r="956" spans="1:36" ht="15.75" customHeight="1" x14ac:dyDescent="0.25">
      <c r="A956" s="2"/>
      <c r="B956" s="2"/>
      <c r="C956" s="3"/>
      <c r="D956" s="1"/>
      <c r="E956" s="1"/>
      <c r="F956" s="1"/>
      <c r="G956" s="1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2"/>
      <c r="AG956" s="2"/>
      <c r="AH956" s="2"/>
      <c r="AI956" s="2"/>
      <c r="AJ956" s="2"/>
    </row>
    <row r="957" spans="1:36" ht="15.75" customHeight="1" x14ac:dyDescent="0.25">
      <c r="A957" s="2"/>
      <c r="B957" s="2"/>
      <c r="C957" s="3"/>
      <c r="D957" s="1"/>
      <c r="E957" s="1"/>
      <c r="F957" s="1"/>
      <c r="G957" s="1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2"/>
      <c r="AG957" s="2"/>
      <c r="AH957" s="2"/>
      <c r="AI957" s="2"/>
      <c r="AJ957" s="2"/>
    </row>
    <row r="958" spans="1:36" ht="15.75" customHeight="1" x14ac:dyDescent="0.25">
      <c r="A958" s="2"/>
      <c r="B958" s="2"/>
      <c r="C958" s="3"/>
      <c r="D958" s="1"/>
      <c r="E958" s="1"/>
      <c r="F958" s="1"/>
      <c r="G958" s="1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2"/>
      <c r="AG958" s="2"/>
      <c r="AH958" s="2"/>
      <c r="AI958" s="2"/>
      <c r="AJ958" s="2"/>
    </row>
    <row r="959" spans="1:36" ht="15.75" customHeight="1" x14ac:dyDescent="0.25">
      <c r="A959" s="2"/>
      <c r="B959" s="2"/>
      <c r="C959" s="3"/>
      <c r="D959" s="1"/>
      <c r="E959" s="1"/>
      <c r="F959" s="1"/>
      <c r="G959" s="1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2"/>
      <c r="AG959" s="2"/>
      <c r="AH959" s="2"/>
      <c r="AI959" s="2"/>
      <c r="AJ959" s="2"/>
    </row>
    <row r="960" spans="1:36" ht="15.75" customHeight="1" x14ac:dyDescent="0.25">
      <c r="A960" s="2"/>
      <c r="B960" s="2"/>
      <c r="C960" s="3"/>
      <c r="D960" s="1"/>
      <c r="E960" s="1"/>
      <c r="F960" s="1"/>
      <c r="G960" s="1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2"/>
      <c r="AG960" s="2"/>
      <c r="AH960" s="2"/>
      <c r="AI960" s="2"/>
      <c r="AJ960" s="2"/>
    </row>
    <row r="961" spans="1:36" ht="15.75" customHeight="1" x14ac:dyDescent="0.25">
      <c r="A961" s="2"/>
      <c r="B961" s="2"/>
      <c r="C961" s="3"/>
      <c r="D961" s="1"/>
      <c r="E961" s="1"/>
      <c r="F961" s="1"/>
      <c r="G961" s="1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2"/>
      <c r="AG961" s="2"/>
      <c r="AH961" s="2"/>
      <c r="AI961" s="2"/>
      <c r="AJ961" s="2"/>
    </row>
    <row r="962" spans="1:36" ht="15.75" customHeight="1" x14ac:dyDescent="0.25">
      <c r="A962" s="2"/>
      <c r="B962" s="2"/>
      <c r="C962" s="3"/>
      <c r="D962" s="1"/>
      <c r="E962" s="1"/>
      <c r="F962" s="1"/>
      <c r="G962" s="1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2"/>
      <c r="AG962" s="2"/>
      <c r="AH962" s="2"/>
      <c r="AI962" s="2"/>
      <c r="AJ962" s="2"/>
    </row>
    <row r="963" spans="1:36" ht="15.75" customHeight="1" x14ac:dyDescent="0.25">
      <c r="A963" s="2"/>
      <c r="B963" s="2"/>
      <c r="C963" s="3"/>
      <c r="D963" s="1"/>
      <c r="E963" s="1"/>
      <c r="F963" s="1"/>
      <c r="G963" s="1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2"/>
      <c r="AG963" s="2"/>
      <c r="AH963" s="2"/>
      <c r="AI963" s="2"/>
      <c r="AJ963" s="2"/>
    </row>
    <row r="964" spans="1:36" ht="15.75" customHeight="1" x14ac:dyDescent="0.25">
      <c r="A964" s="2"/>
      <c r="B964" s="2"/>
      <c r="C964" s="3"/>
      <c r="D964" s="1"/>
      <c r="E964" s="1"/>
      <c r="F964" s="1"/>
      <c r="G964" s="1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2"/>
      <c r="AG964" s="2"/>
      <c r="AH964" s="2"/>
      <c r="AI964" s="2"/>
      <c r="AJ964" s="2"/>
    </row>
    <row r="965" spans="1:36" ht="15.75" customHeight="1" x14ac:dyDescent="0.25">
      <c r="A965" s="2"/>
      <c r="B965" s="2"/>
      <c r="C965" s="3"/>
      <c r="D965" s="1"/>
      <c r="E965" s="1"/>
      <c r="F965" s="1"/>
      <c r="G965" s="1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2"/>
      <c r="AG965" s="2"/>
      <c r="AH965" s="2"/>
      <c r="AI965" s="2"/>
      <c r="AJ965" s="2"/>
    </row>
    <row r="966" spans="1:36" ht="15.75" customHeight="1" x14ac:dyDescent="0.25">
      <c r="A966" s="2"/>
      <c r="B966" s="2"/>
      <c r="C966" s="3"/>
      <c r="D966" s="1"/>
      <c r="E966" s="1"/>
      <c r="F966" s="1"/>
      <c r="G966" s="1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2"/>
      <c r="AG966" s="2"/>
      <c r="AH966" s="2"/>
      <c r="AI966" s="2"/>
      <c r="AJ966" s="2"/>
    </row>
    <row r="967" spans="1:36" ht="15.75" customHeight="1" x14ac:dyDescent="0.25">
      <c r="A967" s="2"/>
      <c r="B967" s="2"/>
      <c r="C967" s="3"/>
      <c r="D967" s="1"/>
      <c r="E967" s="1"/>
      <c r="F967" s="1"/>
      <c r="G967" s="1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2"/>
      <c r="AG967" s="2"/>
      <c r="AH967" s="2"/>
      <c r="AI967" s="2"/>
      <c r="AJ967" s="2"/>
    </row>
    <row r="968" spans="1:36" ht="15.75" customHeight="1" x14ac:dyDescent="0.25">
      <c r="A968" s="2"/>
      <c r="B968" s="2"/>
      <c r="C968" s="3"/>
      <c r="D968" s="1"/>
      <c r="E968" s="1"/>
      <c r="F968" s="1"/>
      <c r="G968" s="1"/>
      <c r="H968" s="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2"/>
      <c r="AG968" s="2"/>
      <c r="AH968" s="2"/>
      <c r="AI968" s="2"/>
      <c r="AJ968" s="2"/>
    </row>
    <row r="969" spans="1:36" ht="15.75" customHeight="1" x14ac:dyDescent="0.25">
      <c r="A969" s="2"/>
      <c r="B969" s="2"/>
      <c r="C969" s="3"/>
      <c r="D969" s="1"/>
      <c r="E969" s="1"/>
      <c r="F969" s="1"/>
      <c r="G969" s="1"/>
      <c r="H969" s="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2"/>
      <c r="AG969" s="2"/>
      <c r="AH969" s="2"/>
      <c r="AI969" s="2"/>
      <c r="AJ969" s="2"/>
    </row>
    <row r="970" spans="1:36" ht="15.75" customHeight="1" x14ac:dyDescent="0.25">
      <c r="A970" s="2"/>
      <c r="B970" s="2"/>
      <c r="C970" s="3"/>
      <c r="D970" s="1"/>
      <c r="E970" s="1"/>
      <c r="F970" s="1"/>
      <c r="G970" s="1"/>
      <c r="H970" s="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2"/>
      <c r="AG970" s="2"/>
      <c r="AH970" s="2"/>
      <c r="AI970" s="2"/>
      <c r="AJ970" s="2"/>
    </row>
    <row r="971" spans="1:36" ht="15.75" customHeight="1" x14ac:dyDescent="0.25">
      <c r="A971" s="2"/>
      <c r="B971" s="2"/>
      <c r="C971" s="3"/>
      <c r="D971" s="1"/>
      <c r="E971" s="1"/>
      <c r="F971" s="1"/>
      <c r="G971" s="1"/>
      <c r="H971" s="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2"/>
      <c r="AG971" s="2"/>
      <c r="AH971" s="2"/>
      <c r="AI971" s="2"/>
      <c r="AJ971" s="2"/>
    </row>
    <row r="972" spans="1:36" ht="15.75" customHeight="1" x14ac:dyDescent="0.25">
      <c r="A972" s="2"/>
      <c r="B972" s="2"/>
      <c r="C972" s="3"/>
      <c r="D972" s="1"/>
      <c r="E972" s="1"/>
      <c r="F972" s="1"/>
      <c r="G972" s="1"/>
      <c r="H972" s="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2"/>
      <c r="AG972" s="2"/>
      <c r="AH972" s="2"/>
      <c r="AI972" s="2"/>
      <c r="AJ972" s="2"/>
    </row>
    <row r="973" spans="1:36" ht="15.75" customHeight="1" x14ac:dyDescent="0.25">
      <c r="A973" s="2"/>
      <c r="B973" s="2"/>
      <c r="C973" s="3"/>
      <c r="D973" s="1"/>
      <c r="E973" s="1"/>
      <c r="F973" s="1"/>
      <c r="G973" s="1"/>
      <c r="H973" s="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2"/>
      <c r="AG973" s="2"/>
      <c r="AH973" s="2"/>
      <c r="AI973" s="2"/>
      <c r="AJ973" s="2"/>
    </row>
    <row r="974" spans="1:36" ht="15.75" customHeight="1" x14ac:dyDescent="0.25">
      <c r="A974" s="2"/>
      <c r="B974" s="2"/>
      <c r="C974" s="3"/>
      <c r="D974" s="1"/>
      <c r="E974" s="1"/>
      <c r="F974" s="1"/>
      <c r="G974" s="1"/>
      <c r="H974" s="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2"/>
      <c r="AG974" s="2"/>
      <c r="AH974" s="2"/>
      <c r="AI974" s="2"/>
      <c r="AJ974" s="2"/>
    </row>
    <row r="975" spans="1:36" ht="15.75" customHeight="1" x14ac:dyDescent="0.25">
      <c r="A975" s="2"/>
      <c r="B975" s="2"/>
      <c r="C975" s="3"/>
      <c r="D975" s="1"/>
      <c r="E975" s="1"/>
      <c r="F975" s="1"/>
      <c r="G975" s="1"/>
      <c r="H975" s="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2"/>
      <c r="AG975" s="2"/>
      <c r="AH975" s="2"/>
      <c r="AI975" s="2"/>
      <c r="AJ975" s="2"/>
    </row>
    <row r="976" spans="1:36" ht="15.75" customHeight="1" x14ac:dyDescent="0.25">
      <c r="A976" s="2"/>
      <c r="B976" s="2"/>
      <c r="C976" s="3"/>
      <c r="D976" s="1"/>
      <c r="E976" s="1"/>
      <c r="F976" s="1"/>
      <c r="G976" s="1"/>
      <c r="H976" s="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2"/>
      <c r="AG976" s="2"/>
      <c r="AH976" s="2"/>
      <c r="AI976" s="2"/>
      <c r="AJ976" s="2"/>
    </row>
    <row r="977" spans="1:36" ht="15.75" customHeight="1" x14ac:dyDescent="0.25">
      <c r="A977" s="2"/>
      <c r="B977" s="2"/>
      <c r="C977" s="3"/>
      <c r="D977" s="1"/>
      <c r="E977" s="1"/>
      <c r="F977" s="1"/>
      <c r="G977" s="1"/>
      <c r="H977" s="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2"/>
      <c r="AG977" s="2"/>
      <c r="AH977" s="2"/>
      <c r="AI977" s="2"/>
      <c r="AJ977" s="2"/>
    </row>
    <row r="978" spans="1:36" ht="15.75" customHeight="1" x14ac:dyDescent="0.25">
      <c r="A978" s="2"/>
      <c r="B978" s="2"/>
      <c r="C978" s="3"/>
      <c r="D978" s="1"/>
      <c r="E978" s="1"/>
      <c r="F978" s="1"/>
      <c r="G978" s="1"/>
      <c r="H978" s="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2"/>
      <c r="AG978" s="2"/>
      <c r="AH978" s="2"/>
      <c r="AI978" s="2"/>
      <c r="AJ978" s="2"/>
    </row>
    <row r="979" spans="1:36" ht="15.75" customHeight="1" x14ac:dyDescent="0.25">
      <c r="A979" s="2"/>
      <c r="B979" s="2"/>
      <c r="C979" s="3"/>
      <c r="D979" s="1"/>
      <c r="E979" s="1"/>
      <c r="F979" s="1"/>
      <c r="G979" s="1"/>
      <c r="H979" s="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2"/>
      <c r="AG979" s="2"/>
      <c r="AH979" s="2"/>
      <c r="AI979" s="2"/>
      <c r="AJ979" s="2"/>
    </row>
    <row r="980" spans="1:36" ht="15.75" customHeight="1" x14ac:dyDescent="0.25">
      <c r="A980" s="2"/>
      <c r="B980" s="2"/>
      <c r="C980" s="3"/>
      <c r="D980" s="1"/>
      <c r="E980" s="1"/>
      <c r="F980" s="1"/>
      <c r="G980" s="1"/>
      <c r="H980" s="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2"/>
      <c r="AG980" s="2"/>
      <c r="AH980" s="2"/>
      <c r="AI980" s="2"/>
      <c r="AJ980" s="2"/>
    </row>
    <row r="981" spans="1:36" ht="15.75" customHeight="1" x14ac:dyDescent="0.25">
      <c r="A981" s="2"/>
      <c r="B981" s="2"/>
      <c r="C981" s="3"/>
      <c r="D981" s="1"/>
      <c r="E981" s="1"/>
      <c r="F981" s="1"/>
      <c r="G981" s="1"/>
      <c r="H981" s="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2"/>
      <c r="AG981" s="2"/>
      <c r="AH981" s="2"/>
      <c r="AI981" s="2"/>
      <c r="AJ981" s="2"/>
    </row>
    <row r="982" spans="1:36" ht="15.75" customHeight="1" x14ac:dyDescent="0.25">
      <c r="A982" s="2"/>
      <c r="B982" s="2"/>
      <c r="C982" s="3"/>
      <c r="D982" s="1"/>
      <c r="E982" s="1"/>
      <c r="F982" s="1"/>
      <c r="G982" s="1"/>
      <c r="H982" s="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2"/>
      <c r="AG982" s="2"/>
      <c r="AH982" s="2"/>
      <c r="AI982" s="2"/>
      <c r="AJ982" s="2"/>
    </row>
    <row r="983" spans="1:36" ht="15.75" customHeight="1" x14ac:dyDescent="0.25">
      <c r="A983" s="2"/>
      <c r="B983" s="2"/>
      <c r="C983" s="3"/>
      <c r="D983" s="1"/>
      <c r="E983" s="1"/>
      <c r="F983" s="1"/>
      <c r="G983" s="1"/>
      <c r="H983" s="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2"/>
      <c r="AG983" s="2"/>
      <c r="AH983" s="2"/>
      <c r="AI983" s="2"/>
      <c r="AJ983" s="2"/>
    </row>
    <row r="984" spans="1:36" ht="15.75" customHeight="1" x14ac:dyDescent="0.25">
      <c r="A984" s="2"/>
      <c r="B984" s="2"/>
      <c r="C984" s="3"/>
      <c r="D984" s="1"/>
      <c r="E984" s="1"/>
      <c r="F984" s="1"/>
      <c r="G984" s="1"/>
      <c r="H984" s="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2"/>
      <c r="AG984" s="2"/>
      <c r="AH984" s="2"/>
      <c r="AI984" s="2"/>
      <c r="AJ984" s="2"/>
    </row>
    <row r="985" spans="1:36" ht="15.75" customHeight="1" x14ac:dyDescent="0.25">
      <c r="A985" s="2"/>
      <c r="B985" s="2"/>
      <c r="C985" s="3"/>
      <c r="D985" s="1"/>
      <c r="E985" s="1"/>
      <c r="F985" s="1"/>
      <c r="G985" s="1"/>
      <c r="H985" s="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2"/>
      <c r="AG985" s="2"/>
      <c r="AH985" s="2"/>
      <c r="AI985" s="2"/>
      <c r="AJ985" s="2"/>
    </row>
    <row r="986" spans="1:36" ht="15.75" customHeight="1" x14ac:dyDescent="0.25">
      <c r="A986" s="2"/>
      <c r="B986" s="2"/>
      <c r="C986" s="3"/>
      <c r="D986" s="1"/>
      <c r="E986" s="1"/>
      <c r="F986" s="1"/>
      <c r="G986" s="1"/>
      <c r="H986" s="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2"/>
      <c r="AG986" s="2"/>
      <c r="AH986" s="2"/>
      <c r="AI986" s="2"/>
      <c r="AJ986" s="2"/>
    </row>
    <row r="987" spans="1:36" ht="15.75" customHeight="1" x14ac:dyDescent="0.25">
      <c r="A987" s="2"/>
      <c r="B987" s="2"/>
      <c r="C987" s="3"/>
      <c r="D987" s="1"/>
      <c r="E987" s="1"/>
      <c r="F987" s="1"/>
      <c r="G987" s="1"/>
      <c r="H987" s="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2"/>
      <c r="AG987" s="2"/>
      <c r="AH987" s="2"/>
      <c r="AI987" s="2"/>
      <c r="AJ987" s="2"/>
    </row>
    <row r="988" spans="1:36" ht="15.75" customHeight="1" x14ac:dyDescent="0.25">
      <c r="A988" s="2"/>
      <c r="B988" s="2"/>
      <c r="C988" s="3"/>
      <c r="D988" s="1"/>
      <c r="E988" s="1"/>
      <c r="F988" s="1"/>
      <c r="G988" s="1"/>
      <c r="H988" s="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2"/>
      <c r="AG988" s="2"/>
      <c r="AH988" s="2"/>
      <c r="AI988" s="2"/>
      <c r="AJ988" s="2"/>
    </row>
    <row r="989" spans="1:36" ht="15.75" customHeight="1" x14ac:dyDescent="0.25">
      <c r="A989" s="2"/>
      <c r="B989" s="2"/>
      <c r="C989" s="3"/>
      <c r="D989" s="1"/>
      <c r="E989" s="1"/>
      <c r="F989" s="1"/>
      <c r="G989" s="1"/>
      <c r="H989" s="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2"/>
      <c r="AG989" s="2"/>
      <c r="AH989" s="2"/>
      <c r="AI989" s="2"/>
      <c r="AJ989" s="2"/>
    </row>
    <row r="990" spans="1:36" ht="15.75" customHeight="1" x14ac:dyDescent="0.25">
      <c r="A990" s="2"/>
      <c r="B990" s="2"/>
      <c r="C990" s="3"/>
      <c r="D990" s="1"/>
      <c r="E990" s="1"/>
      <c r="F990" s="1"/>
      <c r="G990" s="1"/>
      <c r="H990" s="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2"/>
      <c r="AG990" s="2"/>
      <c r="AH990" s="2"/>
      <c r="AI990" s="2"/>
      <c r="AJ990" s="2"/>
    </row>
    <row r="991" spans="1:36" ht="15.75" customHeight="1" x14ac:dyDescent="0.25">
      <c r="A991" s="2"/>
      <c r="B991" s="2"/>
      <c r="C991" s="3"/>
      <c r="D991" s="1"/>
      <c r="E991" s="1"/>
      <c r="F991" s="1"/>
      <c r="G991" s="1"/>
      <c r="H991" s="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2"/>
      <c r="AG991" s="2"/>
      <c r="AH991" s="2"/>
      <c r="AI991" s="2"/>
      <c r="AJ991" s="2"/>
    </row>
    <row r="992" spans="1:36" ht="15.75" customHeight="1" x14ac:dyDescent="0.25">
      <c r="A992" s="2"/>
      <c r="B992" s="2"/>
      <c r="C992" s="3"/>
      <c r="D992" s="1"/>
      <c r="E992" s="1"/>
      <c r="F992" s="1"/>
      <c r="G992" s="1"/>
      <c r="H992" s="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2"/>
      <c r="AG992" s="2"/>
      <c r="AH992" s="2"/>
      <c r="AI992" s="2"/>
      <c r="AJ992" s="2"/>
    </row>
    <row r="993" spans="1:36" ht="15.75" customHeight="1" x14ac:dyDescent="0.25">
      <c r="A993" s="2"/>
      <c r="B993" s="2"/>
      <c r="C993" s="3"/>
      <c r="D993" s="1"/>
      <c r="E993" s="1"/>
      <c r="F993" s="1"/>
      <c r="G993" s="1"/>
      <c r="H993" s="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2"/>
      <c r="AG993" s="2"/>
      <c r="AH993" s="2"/>
      <c r="AI993" s="2"/>
      <c r="AJ993" s="2"/>
    </row>
    <row r="994" spans="1:36" ht="15.75" customHeight="1" x14ac:dyDescent="0.25">
      <c r="A994" s="2"/>
      <c r="B994" s="2"/>
      <c r="C994" s="3"/>
      <c r="D994" s="1"/>
      <c r="E994" s="1"/>
      <c r="F994" s="1"/>
      <c r="G994" s="1"/>
      <c r="H994" s="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2"/>
      <c r="AG994" s="2"/>
      <c r="AH994" s="2"/>
      <c r="AI994" s="2"/>
      <c r="AJ994" s="2"/>
    </row>
    <row r="995" spans="1:36" ht="15.75" customHeight="1" x14ac:dyDescent="0.25">
      <c r="A995" s="2"/>
      <c r="B995" s="2"/>
      <c r="C995" s="3"/>
      <c r="D995" s="1"/>
      <c r="E995" s="1"/>
      <c r="F995" s="1"/>
      <c r="G995" s="1"/>
      <c r="H995" s="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2"/>
      <c r="AG995" s="2"/>
      <c r="AH995" s="2"/>
      <c r="AI995" s="2"/>
      <c r="AJ995" s="2"/>
    </row>
    <row r="996" spans="1:36" ht="15.75" customHeight="1" x14ac:dyDescent="0.25">
      <c r="A996" s="2"/>
      <c r="B996" s="2"/>
      <c r="C996" s="3"/>
      <c r="D996" s="1"/>
      <c r="E996" s="1"/>
      <c r="F996" s="1"/>
      <c r="G996" s="1"/>
      <c r="H996" s="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2"/>
      <c r="AG996" s="2"/>
      <c r="AH996" s="2"/>
      <c r="AI996" s="2"/>
      <c r="AJ996" s="2"/>
    </row>
    <row r="997" spans="1:36" ht="15.75" customHeight="1" x14ac:dyDescent="0.25">
      <c r="A997" s="2"/>
      <c r="B997" s="2"/>
      <c r="C997" s="3"/>
      <c r="D997" s="1"/>
      <c r="E997" s="1"/>
      <c r="F997" s="1"/>
      <c r="G997" s="1"/>
      <c r="H997" s="5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2"/>
      <c r="AG997" s="2"/>
      <c r="AH997" s="2"/>
      <c r="AI997" s="2"/>
      <c r="AJ997" s="2"/>
    </row>
    <row r="998" spans="1:36" ht="15.75" customHeight="1" x14ac:dyDescent="0.25">
      <c r="A998" s="2"/>
      <c r="B998" s="2"/>
      <c r="C998" s="3"/>
      <c r="D998" s="1"/>
      <c r="E998" s="1"/>
      <c r="F998" s="1"/>
      <c r="G998" s="1"/>
      <c r="H998" s="5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2"/>
      <c r="AG998" s="2"/>
      <c r="AH998" s="2"/>
      <c r="AI998" s="2"/>
      <c r="AJ998" s="2"/>
    </row>
    <row r="999" spans="1:36" ht="15.75" customHeight="1" x14ac:dyDescent="0.25">
      <c r="A999" s="2"/>
      <c r="B999" s="2"/>
      <c r="C999" s="3"/>
      <c r="D999" s="1"/>
      <c r="E999" s="1"/>
      <c r="F999" s="1"/>
      <c r="G999" s="1"/>
      <c r="H999" s="5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2"/>
      <c r="AG999" s="2"/>
      <c r="AH999" s="2"/>
      <c r="AI999" s="2"/>
      <c r="AJ999" s="2"/>
    </row>
    <row r="1000" spans="1:36" ht="15.75" customHeight="1" x14ac:dyDescent="0.25">
      <c r="A1000" s="2"/>
      <c r="B1000" s="2"/>
      <c r="C1000" s="3"/>
      <c r="D1000" s="1"/>
      <c r="E1000" s="1"/>
      <c r="F1000" s="1"/>
      <c r="G1000" s="1"/>
      <c r="H1000" s="5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2"/>
      <c r="AG1000" s="2"/>
      <c r="AH1000" s="2"/>
      <c r="AI1000" s="2"/>
      <c r="AJ1000" s="2"/>
    </row>
  </sheetData>
  <mergeCells count="9">
    <mergeCell ref="E6:H6"/>
    <mergeCell ref="AG6:AJ7"/>
    <mergeCell ref="A1:K1"/>
    <mergeCell ref="A2:A3"/>
    <mergeCell ref="F2:G2"/>
    <mergeCell ref="L2:AD2"/>
    <mergeCell ref="F3:G3"/>
    <mergeCell ref="L3:AD3"/>
    <mergeCell ref="A6:B6"/>
  </mergeCells>
  <dataValidations count="4">
    <dataValidation type="list" allowBlank="1" showInputMessage="1" showErrorMessage="1" prompt="Object - Only for School-Level codes. Select from H1-H4 codes." sqref="F8:F393">
      <formula1>Object</formula1>
    </dataValidation>
    <dataValidation type="list" allowBlank="1" showInputMessage="1" showErrorMessage="1" prompt="Purpose - For School Level codes only.  Please select from approved list." sqref="G8:G393">
      <formula1>Purpose</formula1>
    </dataValidation>
    <dataValidation type="list" allowBlank="1" showInputMessage="1" showErrorMessage="1" prompt="General Category - Please check code." sqref="E8:E393">
      <formula1>General</formula1>
    </dataValidation>
    <dataValidation type="list" allowBlank="1" showInputMessage="1" showErrorMessage="1" prompt="Funding - Please select SL for State/Local funding or F for federal funding,_x000a_" sqref="H8:H393">
      <formula1>Funding</formula1>
    </dataValidation>
  </dataValidations>
  <pageMargins left="0.7" right="0.7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000"/>
  <sheetViews>
    <sheetView workbookViewId="0"/>
  </sheetViews>
  <sheetFormatPr defaultColWidth="12.625" defaultRowHeight="15" customHeight="1" x14ac:dyDescent="0.2"/>
  <cols>
    <col min="1" max="1" width="48.75" customWidth="1"/>
    <col min="2" max="2" width="16" customWidth="1"/>
    <col min="3" max="4" width="7.625" customWidth="1"/>
    <col min="5" max="5" width="16.25" customWidth="1"/>
    <col min="6" max="6" width="8.625" customWidth="1"/>
    <col min="7" max="7" width="12.625" customWidth="1"/>
    <col min="8" max="8" width="12" customWidth="1"/>
    <col min="9" max="9" width="12.875" customWidth="1"/>
    <col min="10" max="10" width="13.75" customWidth="1"/>
    <col min="11" max="12" width="11.125" customWidth="1"/>
    <col min="13" max="24" width="12.25" customWidth="1"/>
    <col min="25" max="25" width="4.75" customWidth="1"/>
    <col min="26" max="26" width="12.125" customWidth="1"/>
    <col min="27" max="27" width="12.25" customWidth="1"/>
    <col min="28" max="28" width="11.25" customWidth="1"/>
  </cols>
  <sheetData>
    <row r="1" spans="1:28" ht="23.25" x14ac:dyDescent="0.35">
      <c r="A1" s="264" t="s">
        <v>346</v>
      </c>
      <c r="B1" s="265"/>
      <c r="C1" s="265"/>
      <c r="D1" s="265"/>
      <c r="E1" s="265"/>
      <c r="F1" s="265"/>
      <c r="G1" s="266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8" ht="47.25" x14ac:dyDescent="0.25">
      <c r="A2" s="44" t="s">
        <v>347</v>
      </c>
      <c r="F2" s="11" t="s">
        <v>17</v>
      </c>
      <c r="G2" s="11" t="s">
        <v>18</v>
      </c>
      <c r="H2" s="12" t="str">
        <f>'Data Form'!L5</f>
        <v>Only building</v>
      </c>
      <c r="I2" s="12" t="str">
        <f>'Data Form'!M5</f>
        <v>School #2</v>
      </c>
      <c r="J2" s="12" t="str">
        <f>'Data Form'!N5</f>
        <v>School #3</v>
      </c>
      <c r="K2" s="12" t="str">
        <f>'Data Form'!O5</f>
        <v>School #4</v>
      </c>
      <c r="L2" s="12" t="str">
        <f>'Data Form'!P5</f>
        <v>School #5</v>
      </c>
      <c r="M2" s="12" t="str">
        <f>'Data Form'!Q5</f>
        <v>School #6</v>
      </c>
      <c r="N2" s="12" t="str">
        <f>'Data Form'!R5</f>
        <v>School #7</v>
      </c>
      <c r="O2" s="12" t="str">
        <f>'Data Form'!S5</f>
        <v>School #8</v>
      </c>
      <c r="P2" s="12" t="str">
        <f>'Data Form'!T5</f>
        <v>School #9</v>
      </c>
      <c r="Q2" s="12" t="str">
        <f>'Data Form'!U5</f>
        <v>School #10</v>
      </c>
      <c r="R2" s="12" t="str">
        <f>'Data Form'!V5</f>
        <v>School #11</v>
      </c>
      <c r="S2" s="12" t="str">
        <f>'Data Form'!W5</f>
        <v>School #12</v>
      </c>
      <c r="T2" s="12" t="str">
        <f>'Data Form'!X5</f>
        <v>School #13</v>
      </c>
      <c r="U2" s="12" t="str">
        <f>'Data Form'!Y5</f>
        <v>School #14</v>
      </c>
      <c r="V2" s="12" t="str">
        <f>'Data Form'!Z5</f>
        <v>School #15</v>
      </c>
      <c r="W2" s="12" t="str">
        <f>'Data Form'!AA5</f>
        <v>School #16</v>
      </c>
      <c r="X2" s="12" t="str">
        <f>'Data Form'!AB5</f>
        <v>School #17</v>
      </c>
      <c r="Y2" s="13"/>
      <c r="Z2" s="12" t="s">
        <v>36</v>
      </c>
      <c r="AA2" s="14" t="s">
        <v>37</v>
      </c>
      <c r="AB2" s="3" t="s">
        <v>38</v>
      </c>
    </row>
    <row r="3" spans="1:28" x14ac:dyDescent="0.25">
      <c r="F3" s="45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8" x14ac:dyDescent="0.25">
      <c r="A4" s="46" t="s">
        <v>348</v>
      </c>
      <c r="B4" s="47"/>
      <c r="C4" s="48"/>
      <c r="D4" s="49"/>
      <c r="E4" s="50"/>
      <c r="F4" s="50"/>
      <c r="G4" s="50"/>
      <c r="H4" s="50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8" x14ac:dyDescent="0.25">
      <c r="A5" s="53" t="s">
        <v>349</v>
      </c>
      <c r="B5" s="54" t="s">
        <v>350</v>
      </c>
      <c r="C5" s="55"/>
      <c r="D5" s="56"/>
      <c r="E5" s="57">
        <f>SUMIF(('Data Form'!$D$6:$D$393),"1",('Data Form'!I6:I393))</f>
        <v>5351137</v>
      </c>
      <c r="F5" s="57">
        <f>SUMIF(('Data Form'!$D$6:$D$393),"1",('Data Form'!J6:J393))</f>
        <v>0</v>
      </c>
      <c r="G5" s="57">
        <f>SUMIF(('Data Form'!$D$6:$D$393),"1",('Data Form'!K6:K393))</f>
        <v>1302103</v>
      </c>
      <c r="H5" s="57">
        <f>SUMIF(('Data Form'!$D$6:$D$393),"1",('Data Form'!L6:L393))</f>
        <v>4049034</v>
      </c>
      <c r="I5" s="57">
        <f>SUMIF(('Data Form'!$D$6:$D$393),"1",('Data Form'!M6:M393))</f>
        <v>0</v>
      </c>
      <c r="J5" s="57">
        <f>SUMIF(('Data Form'!$D$6:$D$393),"1",('Data Form'!N6:N393))</f>
        <v>0</v>
      </c>
      <c r="K5" s="57">
        <f>SUMIF(('Data Form'!$D$6:$D$393),"1",('Data Form'!O6:O393))</f>
        <v>0</v>
      </c>
      <c r="L5" s="57">
        <f>SUMIF(('Data Form'!$D$6:$D$393),"1",('Data Form'!P6:P393))</f>
        <v>0</v>
      </c>
      <c r="M5" s="57">
        <f>SUMIF(('Data Form'!$D$6:$D$393),"1",('Data Form'!Q6:Q393))</f>
        <v>0</v>
      </c>
      <c r="N5" s="57">
        <f>SUMIF(('Data Form'!$D$6:$D$393),"1",('Data Form'!R6:R393))</f>
        <v>0</v>
      </c>
      <c r="O5" s="57">
        <f>SUMIF(('Data Form'!$D$6:$D$393),"1",('Data Form'!S6:S393))</f>
        <v>0</v>
      </c>
      <c r="P5" s="57">
        <f>SUMIF(('Data Form'!$D$6:$D$393),"1",('Data Form'!T6:T393))</f>
        <v>0</v>
      </c>
      <c r="Q5" s="57">
        <f>SUMIF(('Data Form'!$D$6:$D$393),"1",('Data Form'!U6:U393))</f>
        <v>0</v>
      </c>
      <c r="R5" s="57">
        <f>SUMIF(('Data Form'!$D$6:$D$393),"1",('Data Form'!V6:V393))</f>
        <v>0</v>
      </c>
      <c r="S5" s="57">
        <f>SUMIF(('Data Form'!$D$6:$D$393),"1",('Data Form'!W6:W393))</f>
        <v>0</v>
      </c>
      <c r="T5" s="57">
        <f>SUMIF(('Data Form'!$D$6:$D$393),"1",('Data Form'!X6:X393))</f>
        <v>0</v>
      </c>
      <c r="U5" s="57">
        <f>SUMIF(('Data Form'!$D$6:$D$393),"1",('Data Form'!Y6:Y393))</f>
        <v>0</v>
      </c>
      <c r="V5" s="57">
        <f>SUMIF(('Data Form'!$D$6:$D$393),"1",('Data Form'!Z6:Z393))</f>
        <v>0</v>
      </c>
      <c r="W5" s="57">
        <f>SUMIF(('Data Form'!$D$6:$D$393),"1",('Data Form'!AA6:AA393))</f>
        <v>0</v>
      </c>
      <c r="X5" s="57">
        <f>SUMIF(('Data Form'!$D$6:$D$393),"1",('Data Form'!AB6:AB393))</f>
        <v>0</v>
      </c>
      <c r="Y5" s="57"/>
      <c r="Z5" s="57">
        <f>SUM(H5:Y5)</f>
        <v>4049034</v>
      </c>
      <c r="AA5" s="58">
        <f>+Z5+G5</f>
        <v>5351137</v>
      </c>
      <c r="AB5" s="59">
        <f>E5-AA5</f>
        <v>0</v>
      </c>
    </row>
    <row r="6" spans="1:28" x14ac:dyDescent="0.25">
      <c r="A6" s="60"/>
      <c r="B6" s="54"/>
      <c r="C6" s="55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61"/>
      <c r="AA6" s="62"/>
    </row>
    <row r="7" spans="1:28" x14ac:dyDescent="0.25">
      <c r="A7" s="53" t="s">
        <v>351</v>
      </c>
      <c r="B7" s="54" t="s">
        <v>352</v>
      </c>
      <c r="C7" s="55"/>
      <c r="D7" s="56"/>
      <c r="E7" s="57">
        <f>SUMIF(('Data Form'!$D$6:$D$393),"8",('Data Form'!I6:I393))</f>
        <v>4040498</v>
      </c>
      <c r="F7" s="57"/>
      <c r="G7" s="267" t="s">
        <v>353</v>
      </c>
      <c r="H7" s="268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61"/>
      <c r="AA7" s="62"/>
    </row>
    <row r="8" spans="1:28" ht="15.75" customHeight="1" x14ac:dyDescent="0.25">
      <c r="A8" s="63" t="s">
        <v>354</v>
      </c>
      <c r="B8" s="54" t="s">
        <v>355</v>
      </c>
      <c r="C8" s="55"/>
      <c r="D8" s="64" t="s">
        <v>356</v>
      </c>
      <c r="E8" s="65">
        <v>1211378</v>
      </c>
      <c r="F8" s="61"/>
      <c r="G8" s="269"/>
      <c r="H8" s="270"/>
      <c r="I8" s="57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2"/>
    </row>
    <row r="9" spans="1:28" x14ac:dyDescent="0.25">
      <c r="A9" s="60" t="s">
        <v>357</v>
      </c>
      <c r="B9" s="54" t="s">
        <v>358</v>
      </c>
      <c r="C9" s="55"/>
      <c r="D9" s="56"/>
      <c r="E9" s="57">
        <f>+E7-E8</f>
        <v>2829120</v>
      </c>
      <c r="F9" s="61"/>
      <c r="G9" s="271"/>
      <c r="H9" s="272"/>
      <c r="I9" s="65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2"/>
    </row>
    <row r="10" spans="1:28" x14ac:dyDescent="0.25">
      <c r="A10" s="60"/>
      <c r="B10" s="54"/>
      <c r="C10" s="55"/>
      <c r="D10" s="56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2"/>
    </row>
    <row r="11" spans="1:28" x14ac:dyDescent="0.25">
      <c r="A11" s="53" t="s">
        <v>359</v>
      </c>
      <c r="B11" s="54" t="s">
        <v>360</v>
      </c>
      <c r="C11" s="55"/>
      <c r="D11" s="56"/>
      <c r="E11" s="66">
        <f>+E9/E5</f>
        <v>0.52869511657055313</v>
      </c>
      <c r="F11" s="67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2"/>
    </row>
    <row r="12" spans="1:28" x14ac:dyDescent="0.25">
      <c r="A12" s="60"/>
      <c r="B12" s="56"/>
      <c r="C12" s="55"/>
      <c r="D12" s="56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2"/>
    </row>
    <row r="13" spans="1:28" x14ac:dyDescent="0.25">
      <c r="A13" s="60" t="s">
        <v>361</v>
      </c>
      <c r="B13" s="56"/>
      <c r="C13" s="55"/>
      <c r="D13" s="56"/>
      <c r="E13" s="57">
        <f>SUM(G13:X13)</f>
        <v>2829120</v>
      </c>
      <c r="F13" s="61"/>
      <c r="G13" s="57">
        <f t="shared" ref="G13:X13" si="0">+G5*$E$11</f>
        <v>688415.49737186695</v>
      </c>
      <c r="H13" s="57">
        <f t="shared" si="0"/>
        <v>2140704.5026281332</v>
      </c>
      <c r="I13" s="57">
        <f t="shared" si="0"/>
        <v>0</v>
      </c>
      <c r="J13" s="57">
        <f t="shared" si="0"/>
        <v>0</v>
      </c>
      <c r="K13" s="57">
        <f t="shared" si="0"/>
        <v>0</v>
      </c>
      <c r="L13" s="57">
        <f t="shared" si="0"/>
        <v>0</v>
      </c>
      <c r="M13" s="57">
        <f t="shared" si="0"/>
        <v>0</v>
      </c>
      <c r="N13" s="57">
        <f t="shared" si="0"/>
        <v>0</v>
      </c>
      <c r="O13" s="57">
        <f t="shared" si="0"/>
        <v>0</v>
      </c>
      <c r="P13" s="57">
        <f t="shared" si="0"/>
        <v>0</v>
      </c>
      <c r="Q13" s="57">
        <f t="shared" si="0"/>
        <v>0</v>
      </c>
      <c r="R13" s="57">
        <f t="shared" si="0"/>
        <v>0</v>
      </c>
      <c r="S13" s="57">
        <f t="shared" si="0"/>
        <v>0</v>
      </c>
      <c r="T13" s="57">
        <f t="shared" si="0"/>
        <v>0</v>
      </c>
      <c r="U13" s="57">
        <f t="shared" si="0"/>
        <v>0</v>
      </c>
      <c r="V13" s="57">
        <f t="shared" si="0"/>
        <v>0</v>
      </c>
      <c r="W13" s="57">
        <f t="shared" si="0"/>
        <v>0</v>
      </c>
      <c r="X13" s="57">
        <f t="shared" si="0"/>
        <v>0</v>
      </c>
      <c r="Y13" s="57"/>
      <c r="Z13" s="57">
        <f>SUM(H13:Y13)</f>
        <v>2140704.5026281332</v>
      </c>
      <c r="AA13" s="58">
        <f>+Z13+G13</f>
        <v>2829120</v>
      </c>
      <c r="AB13" s="59">
        <f>E13-AA13</f>
        <v>0</v>
      </c>
    </row>
    <row r="14" spans="1:28" x14ac:dyDescent="0.25">
      <c r="A14" s="68"/>
      <c r="B14" s="69"/>
      <c r="C14" s="70"/>
      <c r="D14" s="69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2"/>
    </row>
    <row r="15" spans="1:28" x14ac:dyDescent="0.25"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8" x14ac:dyDescent="0.25">
      <c r="B16" s="7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5:28" x14ac:dyDescent="0.25"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AA17" s="273" t="s">
        <v>362</v>
      </c>
      <c r="AB17" s="248"/>
    </row>
    <row r="18" spans="5:28" x14ac:dyDescent="0.25"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Z18" s="59">
        <f>'Data Form'!AD411</f>
        <v>5674699</v>
      </c>
      <c r="AA18" s="273" t="s">
        <v>363</v>
      </c>
      <c r="AB18" s="248"/>
    </row>
    <row r="19" spans="5:28" x14ac:dyDescent="0.25"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Z19" s="59">
        <f>Z13</f>
        <v>2140704.5026281332</v>
      </c>
      <c r="AA19" s="273" t="s">
        <v>364</v>
      </c>
      <c r="AB19" s="248"/>
    </row>
    <row r="20" spans="5:28" x14ac:dyDescent="0.25"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Z20" s="74">
        <f>SUM(Z18:Z19)</f>
        <v>7815403.5026281327</v>
      </c>
      <c r="AA20" s="273" t="s">
        <v>365</v>
      </c>
      <c r="AB20" s="248"/>
    </row>
    <row r="21" spans="5:28" ht="15.75" hidden="1" customHeight="1" x14ac:dyDescent="0.25">
      <c r="E21" s="43" t="s">
        <v>366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5:28" ht="15.75" hidden="1" customHeight="1" x14ac:dyDescent="0.25">
      <c r="E22" s="43" t="s">
        <v>367</v>
      </c>
      <c r="F22" s="43"/>
      <c r="G22" s="43" t="s">
        <v>368</v>
      </c>
      <c r="H22" s="43" t="s">
        <v>369</v>
      </c>
      <c r="I22" s="43" t="s">
        <v>370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5:28" ht="15.75" hidden="1" customHeight="1" x14ac:dyDescent="0.25">
      <c r="E23" s="43" t="s">
        <v>289</v>
      </c>
      <c r="F23" s="43"/>
      <c r="G23" s="43" t="s">
        <v>142</v>
      </c>
      <c r="H23" s="43" t="s">
        <v>143</v>
      </c>
      <c r="I23" s="43" t="s">
        <v>48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5:28" ht="15.75" hidden="1" customHeight="1" x14ac:dyDescent="0.25">
      <c r="E24" s="43" t="s">
        <v>286</v>
      </c>
      <c r="F24" s="43"/>
      <c r="G24" s="43" t="s">
        <v>131</v>
      </c>
      <c r="H24" s="43" t="s">
        <v>315</v>
      </c>
      <c r="I24" s="43" t="s">
        <v>296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5:28" ht="15.75" hidden="1" customHeight="1" x14ac:dyDescent="0.25">
      <c r="E25" s="43" t="s">
        <v>327</v>
      </c>
      <c r="F25" s="43"/>
      <c r="G25" s="43" t="s">
        <v>371</v>
      </c>
      <c r="H25" s="43" t="s">
        <v>166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5:28" ht="15.75" hidden="1" customHeight="1" x14ac:dyDescent="0.25">
      <c r="E26" s="43" t="s">
        <v>268</v>
      </c>
      <c r="F26" s="43"/>
      <c r="G26" s="43" t="s">
        <v>164</v>
      </c>
      <c r="H26" s="43" t="s">
        <v>372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5:28" ht="15.75" hidden="1" customHeight="1" x14ac:dyDescent="0.25">
      <c r="E27" s="43" t="s">
        <v>184</v>
      </c>
      <c r="F27" s="43"/>
      <c r="G27" s="43" t="s">
        <v>134</v>
      </c>
      <c r="H27" s="43" t="s">
        <v>132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5:28" ht="15.75" hidden="1" customHeight="1" x14ac:dyDescent="0.25">
      <c r="E28" s="43" t="s">
        <v>233</v>
      </c>
      <c r="F28" s="43"/>
      <c r="G28" s="43"/>
      <c r="H28" s="43" t="s">
        <v>189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5:28" ht="15.75" hidden="1" customHeight="1" x14ac:dyDescent="0.25">
      <c r="E29" s="43" t="s">
        <v>373</v>
      </c>
      <c r="F29" s="43"/>
      <c r="G29" s="43"/>
      <c r="H29" s="43" t="s">
        <v>206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5:28" ht="15.75" hidden="1" customHeight="1" x14ac:dyDescent="0.25">
      <c r="E30" s="43" t="s">
        <v>374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5:28" ht="15.75" hidden="1" customHeight="1" x14ac:dyDescent="0.25">
      <c r="E31" s="43" t="s">
        <v>174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5:28" ht="15.75" hidden="1" customHeight="1" x14ac:dyDescent="0.25">
      <c r="E32" s="43" t="s">
        <v>375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5:24" ht="15.75" hidden="1" customHeight="1" x14ac:dyDescent="0.25">
      <c r="E33" s="43" t="s">
        <v>180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5:24" ht="15.75" hidden="1" customHeight="1" x14ac:dyDescent="0.25">
      <c r="E34" s="43" t="s">
        <v>376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5:24" ht="15.75" hidden="1" customHeight="1" x14ac:dyDescent="0.25">
      <c r="E35" s="43" t="s">
        <v>377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5:24" ht="15.75" hidden="1" customHeight="1" x14ac:dyDescent="0.25">
      <c r="E36" s="43" t="s">
        <v>378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5:24" ht="15.75" hidden="1" customHeight="1" x14ac:dyDescent="0.25">
      <c r="E37" s="43" t="s">
        <v>379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5:24" ht="15.75" hidden="1" customHeight="1" x14ac:dyDescent="0.25">
      <c r="E38" s="43" t="s">
        <v>380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5:24" ht="15.75" hidden="1" customHeight="1" x14ac:dyDescent="0.25">
      <c r="E39" s="43" t="s">
        <v>381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5:24" ht="15.75" hidden="1" customHeight="1" x14ac:dyDescent="0.25">
      <c r="E40" s="43" t="s">
        <v>382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5:24" ht="15.75" hidden="1" customHeight="1" x14ac:dyDescent="0.25">
      <c r="E41" s="43" t="s">
        <v>47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5:24" ht="15.75" hidden="1" customHeight="1" x14ac:dyDescent="0.25">
      <c r="E42" s="43" t="s">
        <v>60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5:24" ht="15.75" hidden="1" customHeight="1" x14ac:dyDescent="0.25">
      <c r="E43" s="43" t="s">
        <v>95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5:24" ht="15.75" hidden="1" customHeight="1" x14ac:dyDescent="0.25">
      <c r="E44" s="43" t="s">
        <v>117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5:24" ht="15.75" hidden="1" customHeight="1" x14ac:dyDescent="0.25">
      <c r="E45" s="43" t="s">
        <v>383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5:24" ht="15.75" hidden="1" customHeight="1" x14ac:dyDescent="0.25">
      <c r="E46" s="43" t="s">
        <v>139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5:24" ht="15.75" hidden="1" customHeight="1" x14ac:dyDescent="0.25">
      <c r="E47" s="43" t="s">
        <v>384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  <row r="48" spans="5:24" ht="15.75" hidden="1" customHeight="1" x14ac:dyDescent="0.25">
      <c r="E48" s="43" t="s">
        <v>385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</row>
    <row r="49" spans="5:24" ht="15.75" hidden="1" customHeight="1" x14ac:dyDescent="0.25">
      <c r="E49" s="43" t="s">
        <v>182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</row>
    <row r="50" spans="5:24" ht="15.75" hidden="1" customHeight="1" x14ac:dyDescent="0.25">
      <c r="E50" s="43" t="s">
        <v>128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</row>
    <row r="51" spans="5:24" ht="15.75" hidden="1" customHeight="1" x14ac:dyDescent="0.25">
      <c r="E51" s="43" t="s">
        <v>130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</row>
    <row r="52" spans="5:24" ht="15.75" hidden="1" customHeight="1" x14ac:dyDescent="0.25">
      <c r="E52" s="43" t="s">
        <v>271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</row>
    <row r="53" spans="5:24" ht="15.75" hidden="1" customHeight="1" x14ac:dyDescent="0.25"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</row>
    <row r="54" spans="5:24" ht="15.75" customHeight="1" x14ac:dyDescent="0.25"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</row>
    <row r="55" spans="5:24" ht="15.75" customHeight="1" x14ac:dyDescent="0.25"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</row>
    <row r="56" spans="5:24" ht="15.75" customHeight="1" x14ac:dyDescent="0.25"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</row>
    <row r="57" spans="5:24" ht="15.75" customHeight="1" x14ac:dyDescent="0.25"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5:24" ht="15.75" customHeight="1" x14ac:dyDescent="0.25"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  <row r="59" spans="5:24" ht="15.75" customHeight="1" x14ac:dyDescent="0.25"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</row>
    <row r="60" spans="5:24" ht="15.75" customHeight="1" x14ac:dyDescent="0.25"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</row>
    <row r="61" spans="5:24" ht="15.75" customHeight="1" x14ac:dyDescent="0.25"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</row>
    <row r="62" spans="5:24" ht="15.75" customHeight="1" x14ac:dyDescent="0.25"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</row>
    <row r="63" spans="5:24" ht="15.75" customHeight="1" x14ac:dyDescent="0.25"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</row>
    <row r="64" spans="5:24" ht="15.75" customHeight="1" x14ac:dyDescent="0.25"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</row>
    <row r="65" spans="8:24" ht="15.75" customHeight="1" x14ac:dyDescent="0.25"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</row>
    <row r="66" spans="8:24" ht="15.75" customHeight="1" x14ac:dyDescent="0.25"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</row>
    <row r="67" spans="8:24" ht="15.75" customHeight="1" x14ac:dyDescent="0.25"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</row>
    <row r="68" spans="8:24" ht="15.75" customHeight="1" x14ac:dyDescent="0.25"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</row>
    <row r="69" spans="8:24" ht="15.75" customHeight="1" x14ac:dyDescent="0.25"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</row>
    <row r="70" spans="8:24" ht="15.75" customHeight="1" x14ac:dyDescent="0.25"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</row>
    <row r="71" spans="8:24" ht="15.75" customHeight="1" x14ac:dyDescent="0.25"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</row>
    <row r="72" spans="8:24" ht="15.75" customHeight="1" x14ac:dyDescent="0.25"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</row>
    <row r="73" spans="8:24" ht="15.75" customHeight="1" x14ac:dyDescent="0.25"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  <row r="74" spans="8:24" ht="15.75" customHeight="1" x14ac:dyDescent="0.25"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</row>
    <row r="75" spans="8:24" ht="15.75" customHeight="1" x14ac:dyDescent="0.25"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</row>
    <row r="76" spans="8:24" ht="15.75" customHeight="1" x14ac:dyDescent="0.25"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</row>
    <row r="77" spans="8:24" ht="15.75" customHeight="1" x14ac:dyDescent="0.25"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</row>
    <row r="78" spans="8:24" ht="15.75" customHeight="1" x14ac:dyDescent="0.25"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</row>
    <row r="79" spans="8:24" ht="15.75" customHeight="1" x14ac:dyDescent="0.25"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8:24" ht="15.75" customHeight="1" x14ac:dyDescent="0.25"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8:24" ht="15.75" customHeight="1" x14ac:dyDescent="0.25"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</row>
    <row r="82" spans="8:24" ht="15.75" customHeight="1" x14ac:dyDescent="0.25"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</row>
    <row r="83" spans="8:24" ht="15.75" customHeight="1" x14ac:dyDescent="0.25"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 spans="8:24" ht="15.75" customHeight="1" x14ac:dyDescent="0.25"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</row>
    <row r="85" spans="8:24" ht="15.75" customHeight="1" x14ac:dyDescent="0.25"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</row>
    <row r="86" spans="8:24" ht="15.75" customHeight="1" x14ac:dyDescent="0.25"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</row>
    <row r="87" spans="8:24" ht="15.75" customHeight="1" x14ac:dyDescent="0.25"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</row>
    <row r="88" spans="8:24" ht="15.75" customHeight="1" x14ac:dyDescent="0.25"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</row>
    <row r="89" spans="8:24" ht="15.75" customHeight="1" x14ac:dyDescent="0.25"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</row>
    <row r="90" spans="8:24" ht="15.75" customHeight="1" x14ac:dyDescent="0.25"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</row>
    <row r="91" spans="8:24" ht="15.75" customHeight="1" x14ac:dyDescent="0.25"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</row>
    <row r="92" spans="8:24" ht="15.75" customHeight="1" x14ac:dyDescent="0.25"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</row>
    <row r="93" spans="8:24" ht="15.75" customHeight="1" x14ac:dyDescent="0.25"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</row>
    <row r="94" spans="8:24" ht="15.75" customHeight="1" x14ac:dyDescent="0.25"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</row>
    <row r="95" spans="8:24" ht="15.75" customHeight="1" x14ac:dyDescent="0.25"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</row>
    <row r="96" spans="8:24" ht="15.75" customHeight="1" x14ac:dyDescent="0.25"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</row>
    <row r="97" spans="8:24" ht="15.75" customHeight="1" x14ac:dyDescent="0.25"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</row>
    <row r="98" spans="8:24" ht="15.75" customHeight="1" x14ac:dyDescent="0.25"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</row>
    <row r="99" spans="8:24" ht="15.75" customHeight="1" x14ac:dyDescent="0.25"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</row>
    <row r="100" spans="8:24" ht="15.75" customHeight="1" x14ac:dyDescent="0.25"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</row>
    <row r="101" spans="8:24" ht="15.75" customHeight="1" x14ac:dyDescent="0.25"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</row>
    <row r="102" spans="8:24" ht="15.75" customHeight="1" x14ac:dyDescent="0.25"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</row>
    <row r="103" spans="8:24" ht="15.75" customHeight="1" x14ac:dyDescent="0.25"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</row>
    <row r="104" spans="8:24" ht="15.75" customHeight="1" x14ac:dyDescent="0.25"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</row>
    <row r="105" spans="8:24" ht="15.75" customHeight="1" x14ac:dyDescent="0.25"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</row>
    <row r="106" spans="8:24" ht="15.75" customHeight="1" x14ac:dyDescent="0.25"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</row>
    <row r="107" spans="8:24" ht="15.75" customHeight="1" x14ac:dyDescent="0.25"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</row>
    <row r="108" spans="8:24" ht="15.75" customHeight="1" x14ac:dyDescent="0.25"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</row>
    <row r="109" spans="8:24" ht="15.75" customHeight="1" x14ac:dyDescent="0.25"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</row>
    <row r="110" spans="8:24" ht="15.75" customHeight="1" x14ac:dyDescent="0.25"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</row>
    <row r="111" spans="8:24" ht="15.75" customHeight="1" x14ac:dyDescent="0.25"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</row>
    <row r="112" spans="8:24" ht="15.75" customHeight="1" x14ac:dyDescent="0.25"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</row>
    <row r="113" spans="8:24" ht="15.75" customHeight="1" x14ac:dyDescent="0.25"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</row>
    <row r="114" spans="8:24" ht="15.75" customHeight="1" x14ac:dyDescent="0.25"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</row>
    <row r="115" spans="8:24" ht="15.75" customHeight="1" x14ac:dyDescent="0.25"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</row>
    <row r="116" spans="8:24" ht="15.75" customHeight="1" x14ac:dyDescent="0.25"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</row>
    <row r="117" spans="8:24" ht="15.75" customHeight="1" x14ac:dyDescent="0.25"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</row>
    <row r="118" spans="8:24" ht="15.75" customHeight="1" x14ac:dyDescent="0.25"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</row>
    <row r="119" spans="8:24" ht="15.75" customHeight="1" x14ac:dyDescent="0.25"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</row>
    <row r="120" spans="8:24" ht="15.75" customHeight="1" x14ac:dyDescent="0.25"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</row>
    <row r="121" spans="8:24" ht="15.75" customHeight="1" x14ac:dyDescent="0.25"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</row>
    <row r="122" spans="8:24" ht="15.75" customHeight="1" x14ac:dyDescent="0.25"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</row>
    <row r="123" spans="8:24" ht="15.75" customHeight="1" x14ac:dyDescent="0.25"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</row>
    <row r="124" spans="8:24" ht="15.75" customHeight="1" x14ac:dyDescent="0.25"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</row>
    <row r="125" spans="8:24" ht="15.75" customHeight="1" x14ac:dyDescent="0.25"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</row>
    <row r="126" spans="8:24" ht="15.75" customHeight="1" x14ac:dyDescent="0.25"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</row>
    <row r="127" spans="8:24" ht="15.75" customHeight="1" x14ac:dyDescent="0.25"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</row>
    <row r="128" spans="8:24" ht="15.75" customHeight="1" x14ac:dyDescent="0.25"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</row>
    <row r="129" spans="8:24" ht="15.75" customHeight="1" x14ac:dyDescent="0.25"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</row>
    <row r="130" spans="8:24" ht="15.75" customHeight="1" x14ac:dyDescent="0.25"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</row>
    <row r="131" spans="8:24" ht="15.75" customHeight="1" x14ac:dyDescent="0.25"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</row>
    <row r="132" spans="8:24" ht="15.75" customHeight="1" x14ac:dyDescent="0.25"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</row>
    <row r="133" spans="8:24" ht="15.75" customHeight="1" x14ac:dyDescent="0.25"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</row>
    <row r="134" spans="8:24" ht="15.75" customHeight="1" x14ac:dyDescent="0.25"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</row>
    <row r="135" spans="8:24" ht="15.75" customHeight="1" x14ac:dyDescent="0.25"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</row>
    <row r="136" spans="8:24" ht="15.75" customHeight="1" x14ac:dyDescent="0.25"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</row>
    <row r="137" spans="8:24" ht="15.75" customHeight="1" x14ac:dyDescent="0.25"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</row>
    <row r="138" spans="8:24" ht="15.75" customHeight="1" x14ac:dyDescent="0.25"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</row>
    <row r="139" spans="8:24" ht="15.75" customHeight="1" x14ac:dyDescent="0.25"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</row>
    <row r="140" spans="8:24" ht="15.75" customHeight="1" x14ac:dyDescent="0.25"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</row>
    <row r="141" spans="8:24" ht="15.75" customHeight="1" x14ac:dyDescent="0.25"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</row>
    <row r="142" spans="8:24" ht="15.75" customHeight="1" x14ac:dyDescent="0.25"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</row>
    <row r="143" spans="8:24" ht="15.75" customHeight="1" x14ac:dyDescent="0.25"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</row>
    <row r="144" spans="8:24" ht="15.75" customHeight="1" x14ac:dyDescent="0.25"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</row>
    <row r="145" spans="8:24" ht="15.75" customHeight="1" x14ac:dyDescent="0.25"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</row>
    <row r="146" spans="8:24" ht="15.75" customHeight="1" x14ac:dyDescent="0.25"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</row>
    <row r="147" spans="8:24" ht="15.75" customHeight="1" x14ac:dyDescent="0.25"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</row>
    <row r="148" spans="8:24" ht="15.75" customHeight="1" x14ac:dyDescent="0.25"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</row>
    <row r="149" spans="8:24" ht="15.75" customHeight="1" x14ac:dyDescent="0.25"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</row>
    <row r="150" spans="8:24" ht="15.75" customHeight="1" x14ac:dyDescent="0.25"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</row>
    <row r="151" spans="8:24" ht="15.75" customHeight="1" x14ac:dyDescent="0.25"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</row>
    <row r="152" spans="8:24" ht="15.75" customHeight="1" x14ac:dyDescent="0.25"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</row>
    <row r="153" spans="8:24" ht="15.75" customHeight="1" x14ac:dyDescent="0.25"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</row>
    <row r="154" spans="8:24" ht="15.75" customHeight="1" x14ac:dyDescent="0.25"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</row>
    <row r="155" spans="8:24" ht="15.75" customHeight="1" x14ac:dyDescent="0.25"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</row>
    <row r="156" spans="8:24" ht="15.75" customHeight="1" x14ac:dyDescent="0.25"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</row>
    <row r="157" spans="8:24" ht="15.75" customHeight="1" x14ac:dyDescent="0.25"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</row>
    <row r="158" spans="8:24" ht="15.75" customHeight="1" x14ac:dyDescent="0.25"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</row>
    <row r="159" spans="8:24" ht="15.75" customHeight="1" x14ac:dyDescent="0.25"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</row>
    <row r="160" spans="8:24" ht="15.75" customHeight="1" x14ac:dyDescent="0.25"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</row>
    <row r="161" spans="8:24" ht="15.75" customHeight="1" x14ac:dyDescent="0.25"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</row>
    <row r="162" spans="8:24" ht="15.75" customHeight="1" x14ac:dyDescent="0.25"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</row>
    <row r="163" spans="8:24" ht="15.75" customHeight="1" x14ac:dyDescent="0.25"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</row>
    <row r="164" spans="8:24" ht="15.75" customHeight="1" x14ac:dyDescent="0.25"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</row>
    <row r="165" spans="8:24" ht="15.75" customHeight="1" x14ac:dyDescent="0.25"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</row>
    <row r="166" spans="8:24" ht="15.75" customHeight="1" x14ac:dyDescent="0.25"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</row>
    <row r="167" spans="8:24" ht="15.75" customHeight="1" x14ac:dyDescent="0.25"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</row>
    <row r="168" spans="8:24" ht="15.75" customHeight="1" x14ac:dyDescent="0.25"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</row>
    <row r="169" spans="8:24" ht="15.75" customHeight="1" x14ac:dyDescent="0.25"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</row>
    <row r="170" spans="8:24" ht="15.75" customHeight="1" x14ac:dyDescent="0.25"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</row>
    <row r="171" spans="8:24" ht="15.75" customHeight="1" x14ac:dyDescent="0.25"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</row>
    <row r="172" spans="8:24" ht="15.75" customHeight="1" x14ac:dyDescent="0.25"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</row>
    <row r="173" spans="8:24" ht="15.75" customHeight="1" x14ac:dyDescent="0.25"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</row>
    <row r="174" spans="8:24" ht="15.75" customHeight="1" x14ac:dyDescent="0.25"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</row>
    <row r="175" spans="8:24" ht="15.75" customHeight="1" x14ac:dyDescent="0.25"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</row>
    <row r="176" spans="8:24" ht="15.75" customHeight="1" x14ac:dyDescent="0.25"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</row>
    <row r="177" spans="8:24" ht="15.75" customHeight="1" x14ac:dyDescent="0.25"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</row>
    <row r="178" spans="8:24" ht="15.75" customHeight="1" x14ac:dyDescent="0.25"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</row>
    <row r="179" spans="8:24" ht="15.75" customHeight="1" x14ac:dyDescent="0.25"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</row>
    <row r="180" spans="8:24" ht="15.75" customHeight="1" x14ac:dyDescent="0.25"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</row>
    <row r="181" spans="8:24" ht="15.75" customHeight="1" x14ac:dyDescent="0.25"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</row>
    <row r="182" spans="8:24" ht="15.75" customHeight="1" x14ac:dyDescent="0.25"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</row>
    <row r="183" spans="8:24" ht="15.75" customHeight="1" x14ac:dyDescent="0.25"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</row>
    <row r="184" spans="8:24" ht="15.75" customHeight="1" x14ac:dyDescent="0.25"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</row>
    <row r="185" spans="8:24" ht="15.75" customHeight="1" x14ac:dyDescent="0.25"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</row>
    <row r="186" spans="8:24" ht="15.75" customHeight="1" x14ac:dyDescent="0.25"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</row>
    <row r="187" spans="8:24" ht="15.75" customHeight="1" x14ac:dyDescent="0.25"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</row>
    <row r="188" spans="8:24" ht="15.75" customHeight="1" x14ac:dyDescent="0.25"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</row>
    <row r="189" spans="8:24" ht="15.75" customHeight="1" x14ac:dyDescent="0.25"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</row>
    <row r="190" spans="8:24" ht="15.75" customHeight="1" x14ac:dyDescent="0.25"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</row>
    <row r="191" spans="8:24" ht="15.75" customHeight="1" x14ac:dyDescent="0.25"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</row>
    <row r="192" spans="8:24" ht="15.75" customHeight="1" x14ac:dyDescent="0.25"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</row>
    <row r="193" spans="8:24" ht="15.75" customHeight="1" x14ac:dyDescent="0.25"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</row>
    <row r="194" spans="8:24" ht="15.75" customHeight="1" x14ac:dyDescent="0.25"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</row>
    <row r="195" spans="8:24" ht="15.75" customHeight="1" x14ac:dyDescent="0.25"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</row>
    <row r="196" spans="8:24" ht="15.75" customHeight="1" x14ac:dyDescent="0.25"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</row>
    <row r="197" spans="8:24" ht="15.75" customHeight="1" x14ac:dyDescent="0.25"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</row>
    <row r="198" spans="8:24" ht="15.75" customHeight="1" x14ac:dyDescent="0.25"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</row>
    <row r="199" spans="8:24" ht="15.75" customHeight="1" x14ac:dyDescent="0.25"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</row>
    <row r="200" spans="8:24" ht="15.75" customHeight="1" x14ac:dyDescent="0.25"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</row>
    <row r="201" spans="8:24" ht="15.75" customHeight="1" x14ac:dyDescent="0.25"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</row>
    <row r="202" spans="8:24" ht="15.75" customHeight="1" x14ac:dyDescent="0.25"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</row>
    <row r="203" spans="8:24" ht="15.75" customHeight="1" x14ac:dyDescent="0.25"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</row>
    <row r="204" spans="8:24" ht="15.75" customHeight="1" x14ac:dyDescent="0.25"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</row>
    <row r="205" spans="8:24" ht="15.75" customHeight="1" x14ac:dyDescent="0.25"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</row>
    <row r="206" spans="8:24" ht="15.75" customHeight="1" x14ac:dyDescent="0.25"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</row>
    <row r="207" spans="8:24" ht="15.75" customHeight="1" x14ac:dyDescent="0.25"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</row>
    <row r="208" spans="8:24" ht="15.75" customHeight="1" x14ac:dyDescent="0.25"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</row>
    <row r="209" spans="8:24" ht="15.75" customHeight="1" x14ac:dyDescent="0.25"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</row>
    <row r="210" spans="8:24" ht="15.75" customHeight="1" x14ac:dyDescent="0.25"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</row>
    <row r="211" spans="8:24" ht="15.75" customHeight="1" x14ac:dyDescent="0.25"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</row>
    <row r="212" spans="8:24" ht="15.75" customHeight="1" x14ac:dyDescent="0.25"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</row>
    <row r="213" spans="8:24" ht="15.75" customHeight="1" x14ac:dyDescent="0.25"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</row>
    <row r="214" spans="8:24" ht="15.75" customHeight="1" x14ac:dyDescent="0.25"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</row>
    <row r="215" spans="8:24" ht="15.75" customHeight="1" x14ac:dyDescent="0.25"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</row>
    <row r="216" spans="8:24" ht="15.75" customHeight="1" x14ac:dyDescent="0.25"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</row>
    <row r="217" spans="8:24" ht="15.75" customHeight="1" x14ac:dyDescent="0.25"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</row>
    <row r="218" spans="8:24" ht="15.75" customHeight="1" x14ac:dyDescent="0.25"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</row>
    <row r="219" spans="8:24" ht="15.75" customHeight="1" x14ac:dyDescent="0.25"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</row>
    <row r="220" spans="8:24" ht="15.75" customHeight="1" x14ac:dyDescent="0.25"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</row>
    <row r="221" spans="8:24" ht="15.75" customHeight="1" x14ac:dyDescent="0.25"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</row>
    <row r="222" spans="8:24" ht="15.75" customHeight="1" x14ac:dyDescent="0.25"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</row>
    <row r="223" spans="8:24" ht="15.75" customHeight="1" x14ac:dyDescent="0.25"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</row>
    <row r="224" spans="8:24" ht="15.75" customHeight="1" x14ac:dyDescent="0.25"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</row>
    <row r="225" spans="8:24" ht="15.75" customHeight="1" x14ac:dyDescent="0.25"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</row>
    <row r="226" spans="8:24" ht="15.75" customHeight="1" x14ac:dyDescent="0.25"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</row>
    <row r="227" spans="8:24" ht="15.75" customHeight="1" x14ac:dyDescent="0.25"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</row>
    <row r="228" spans="8:24" ht="15.75" customHeight="1" x14ac:dyDescent="0.25"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</row>
    <row r="229" spans="8:24" ht="15.75" customHeight="1" x14ac:dyDescent="0.25"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</row>
    <row r="230" spans="8:24" ht="15.75" customHeight="1" x14ac:dyDescent="0.25"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</row>
    <row r="231" spans="8:24" ht="15.75" customHeight="1" x14ac:dyDescent="0.25"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</row>
    <row r="232" spans="8:24" ht="15.75" customHeight="1" x14ac:dyDescent="0.25"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</row>
    <row r="233" spans="8:24" ht="15.75" customHeight="1" x14ac:dyDescent="0.25"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</row>
    <row r="234" spans="8:24" ht="15.75" customHeight="1" x14ac:dyDescent="0.25"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</row>
    <row r="235" spans="8:24" ht="15.75" customHeight="1" x14ac:dyDescent="0.25"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</row>
    <row r="236" spans="8:24" ht="15.75" customHeight="1" x14ac:dyDescent="0.25"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</row>
    <row r="237" spans="8:24" ht="15.75" customHeight="1" x14ac:dyDescent="0.25"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</row>
    <row r="238" spans="8:24" ht="15.75" customHeight="1" x14ac:dyDescent="0.25"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</row>
    <row r="239" spans="8:24" ht="15.75" customHeight="1" x14ac:dyDescent="0.25"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</row>
    <row r="240" spans="8:24" ht="15.75" customHeight="1" x14ac:dyDescent="0.25"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</row>
    <row r="241" spans="8:24" ht="15.75" customHeight="1" x14ac:dyDescent="0.25"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</row>
    <row r="242" spans="8:24" ht="15.75" customHeight="1" x14ac:dyDescent="0.25"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</row>
    <row r="243" spans="8:24" ht="15.75" customHeight="1" x14ac:dyDescent="0.25"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</row>
    <row r="244" spans="8:24" ht="15.75" customHeight="1" x14ac:dyDescent="0.25"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</row>
    <row r="245" spans="8:24" ht="15.75" customHeight="1" x14ac:dyDescent="0.25"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</row>
    <row r="246" spans="8:24" ht="15.75" customHeight="1" x14ac:dyDescent="0.25"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</row>
    <row r="247" spans="8:24" ht="15.75" customHeight="1" x14ac:dyDescent="0.25"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</row>
    <row r="248" spans="8:24" ht="15.75" customHeight="1" x14ac:dyDescent="0.25"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</row>
    <row r="249" spans="8:24" ht="15.75" customHeight="1" x14ac:dyDescent="0.25"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</row>
    <row r="250" spans="8:24" ht="15.75" customHeight="1" x14ac:dyDescent="0.25"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</row>
    <row r="251" spans="8:24" ht="15.75" customHeight="1" x14ac:dyDescent="0.25"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</row>
    <row r="252" spans="8:24" ht="15.75" customHeight="1" x14ac:dyDescent="0.25"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</row>
    <row r="253" spans="8:24" ht="15.75" customHeight="1" x14ac:dyDescent="0.25"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</row>
    <row r="254" spans="8:24" ht="15.75" customHeight="1" x14ac:dyDescent="0.25"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</row>
    <row r="255" spans="8:24" ht="15.75" customHeight="1" x14ac:dyDescent="0.25"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</row>
    <row r="256" spans="8:24" ht="15.75" customHeight="1" x14ac:dyDescent="0.25"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</row>
    <row r="257" spans="8:24" ht="15.75" customHeight="1" x14ac:dyDescent="0.25"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</row>
    <row r="258" spans="8:24" ht="15.75" customHeight="1" x14ac:dyDescent="0.25"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</row>
    <row r="259" spans="8:24" ht="15.75" customHeight="1" x14ac:dyDescent="0.25"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</row>
    <row r="260" spans="8:24" ht="15.75" customHeight="1" x14ac:dyDescent="0.25"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</row>
    <row r="261" spans="8:24" ht="15.75" customHeight="1" x14ac:dyDescent="0.25"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</row>
    <row r="262" spans="8:24" ht="15.75" customHeight="1" x14ac:dyDescent="0.25"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</row>
    <row r="263" spans="8:24" ht="15.75" customHeight="1" x14ac:dyDescent="0.25"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</row>
    <row r="264" spans="8:24" ht="15.75" customHeight="1" x14ac:dyDescent="0.25"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</row>
    <row r="265" spans="8:24" ht="15.75" customHeight="1" x14ac:dyDescent="0.25"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</row>
    <row r="266" spans="8:24" ht="15.75" customHeight="1" x14ac:dyDescent="0.25"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</row>
    <row r="267" spans="8:24" ht="15.75" customHeight="1" x14ac:dyDescent="0.25"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</row>
    <row r="268" spans="8:24" ht="15.75" customHeight="1" x14ac:dyDescent="0.25"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</row>
    <row r="269" spans="8:24" ht="15.75" customHeight="1" x14ac:dyDescent="0.25"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</row>
    <row r="270" spans="8:24" ht="15.75" customHeight="1" x14ac:dyDescent="0.25"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</row>
    <row r="271" spans="8:24" ht="15.75" customHeight="1" x14ac:dyDescent="0.25"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</row>
    <row r="272" spans="8:24" ht="15.75" customHeight="1" x14ac:dyDescent="0.25"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</row>
    <row r="273" spans="8:24" ht="15.75" customHeight="1" x14ac:dyDescent="0.25"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</row>
    <row r="274" spans="8:24" ht="15.75" customHeight="1" x14ac:dyDescent="0.25"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</row>
    <row r="275" spans="8:24" ht="15.75" customHeight="1" x14ac:dyDescent="0.25"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</row>
    <row r="276" spans="8:24" ht="15.75" customHeight="1" x14ac:dyDescent="0.25"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</row>
    <row r="277" spans="8:24" ht="15.75" customHeight="1" x14ac:dyDescent="0.25"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</row>
    <row r="278" spans="8:24" ht="15.75" customHeight="1" x14ac:dyDescent="0.25"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</row>
    <row r="279" spans="8:24" ht="15.75" customHeight="1" x14ac:dyDescent="0.25"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</row>
    <row r="280" spans="8:24" ht="15.75" customHeight="1" x14ac:dyDescent="0.25"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</row>
    <row r="281" spans="8:24" ht="15.75" customHeight="1" x14ac:dyDescent="0.25"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</row>
    <row r="282" spans="8:24" ht="15.75" customHeight="1" x14ac:dyDescent="0.25"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</row>
    <row r="283" spans="8:24" ht="15.75" customHeight="1" x14ac:dyDescent="0.25"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</row>
    <row r="284" spans="8:24" ht="15.75" customHeight="1" x14ac:dyDescent="0.25"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</row>
    <row r="285" spans="8:24" ht="15.75" customHeight="1" x14ac:dyDescent="0.25"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</row>
    <row r="286" spans="8:24" ht="15.75" customHeight="1" x14ac:dyDescent="0.25"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</row>
    <row r="287" spans="8:24" ht="15.75" customHeight="1" x14ac:dyDescent="0.25"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</row>
    <row r="288" spans="8:24" ht="15.75" customHeight="1" x14ac:dyDescent="0.25"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</row>
    <row r="289" spans="8:24" ht="15.75" customHeight="1" x14ac:dyDescent="0.25"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</row>
    <row r="290" spans="8:24" ht="15.75" customHeight="1" x14ac:dyDescent="0.25"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</row>
    <row r="291" spans="8:24" ht="15.75" customHeight="1" x14ac:dyDescent="0.25"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</row>
    <row r="292" spans="8:24" ht="15.75" customHeight="1" x14ac:dyDescent="0.25"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</row>
    <row r="293" spans="8:24" ht="15.75" customHeight="1" x14ac:dyDescent="0.25"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</row>
    <row r="294" spans="8:24" ht="15.75" customHeight="1" x14ac:dyDescent="0.25"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</row>
    <row r="295" spans="8:24" ht="15.75" customHeight="1" x14ac:dyDescent="0.25"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</row>
    <row r="296" spans="8:24" ht="15.75" customHeight="1" x14ac:dyDescent="0.25"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</row>
    <row r="297" spans="8:24" ht="15.75" customHeight="1" x14ac:dyDescent="0.25"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</row>
    <row r="298" spans="8:24" ht="15.75" customHeight="1" x14ac:dyDescent="0.25"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</row>
    <row r="299" spans="8:24" ht="15.75" customHeight="1" x14ac:dyDescent="0.25"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</row>
    <row r="300" spans="8:24" ht="15.75" customHeight="1" x14ac:dyDescent="0.25"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</row>
    <row r="301" spans="8:24" ht="15.75" customHeight="1" x14ac:dyDescent="0.25"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</row>
    <row r="302" spans="8:24" ht="15.75" customHeight="1" x14ac:dyDescent="0.25"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</row>
    <row r="303" spans="8:24" ht="15.75" customHeight="1" x14ac:dyDescent="0.25"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</row>
    <row r="304" spans="8:24" ht="15.75" customHeight="1" x14ac:dyDescent="0.25"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</row>
    <row r="305" spans="8:24" ht="15.75" customHeight="1" x14ac:dyDescent="0.25"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</row>
    <row r="306" spans="8:24" ht="15.75" customHeight="1" x14ac:dyDescent="0.25"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</row>
    <row r="307" spans="8:24" ht="15.75" customHeight="1" x14ac:dyDescent="0.25"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</row>
    <row r="308" spans="8:24" ht="15.75" customHeight="1" x14ac:dyDescent="0.25"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</row>
    <row r="309" spans="8:24" ht="15.75" customHeight="1" x14ac:dyDescent="0.25"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</row>
    <row r="310" spans="8:24" ht="15.75" customHeight="1" x14ac:dyDescent="0.25"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</row>
    <row r="311" spans="8:24" ht="15.75" customHeight="1" x14ac:dyDescent="0.25"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</row>
    <row r="312" spans="8:24" ht="15.75" customHeight="1" x14ac:dyDescent="0.25"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</row>
    <row r="313" spans="8:24" ht="15.75" customHeight="1" x14ac:dyDescent="0.25"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</row>
    <row r="314" spans="8:24" ht="15.75" customHeight="1" x14ac:dyDescent="0.25"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</row>
    <row r="315" spans="8:24" ht="15.75" customHeight="1" x14ac:dyDescent="0.25"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</row>
    <row r="316" spans="8:24" ht="15.75" customHeight="1" x14ac:dyDescent="0.25"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</row>
    <row r="317" spans="8:24" ht="15.75" customHeight="1" x14ac:dyDescent="0.25"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</row>
    <row r="318" spans="8:24" ht="15.75" customHeight="1" x14ac:dyDescent="0.25"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</row>
    <row r="319" spans="8:24" ht="15.75" customHeight="1" x14ac:dyDescent="0.25"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</row>
    <row r="320" spans="8:24" ht="15.75" customHeight="1" x14ac:dyDescent="0.25"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</row>
    <row r="321" spans="8:24" ht="15.75" customHeight="1" x14ac:dyDescent="0.25"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</row>
    <row r="322" spans="8:24" ht="15.75" customHeight="1" x14ac:dyDescent="0.25"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</row>
    <row r="323" spans="8:24" ht="15.75" customHeight="1" x14ac:dyDescent="0.25"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</row>
    <row r="324" spans="8:24" ht="15.75" customHeight="1" x14ac:dyDescent="0.25"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</row>
    <row r="325" spans="8:24" ht="15.75" customHeight="1" x14ac:dyDescent="0.25"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</row>
    <row r="326" spans="8:24" ht="15.75" customHeight="1" x14ac:dyDescent="0.25"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</row>
    <row r="327" spans="8:24" ht="15.75" customHeight="1" x14ac:dyDescent="0.25"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</row>
    <row r="328" spans="8:24" ht="15.75" customHeight="1" x14ac:dyDescent="0.25"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</row>
    <row r="329" spans="8:24" ht="15.75" customHeight="1" x14ac:dyDescent="0.25"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</row>
    <row r="330" spans="8:24" ht="15.75" customHeight="1" x14ac:dyDescent="0.25"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</row>
    <row r="331" spans="8:24" ht="15.75" customHeight="1" x14ac:dyDescent="0.25"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</row>
    <row r="332" spans="8:24" ht="15.75" customHeight="1" x14ac:dyDescent="0.25"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</row>
    <row r="333" spans="8:24" ht="15.75" customHeight="1" x14ac:dyDescent="0.25"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</row>
    <row r="334" spans="8:24" ht="15.75" customHeight="1" x14ac:dyDescent="0.25"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</row>
    <row r="335" spans="8:24" ht="15.75" customHeight="1" x14ac:dyDescent="0.25"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</row>
    <row r="336" spans="8:24" ht="15.75" customHeight="1" x14ac:dyDescent="0.25"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</row>
    <row r="337" spans="8:24" ht="15.75" customHeight="1" x14ac:dyDescent="0.25"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</row>
    <row r="338" spans="8:24" ht="15.75" customHeight="1" x14ac:dyDescent="0.25"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</row>
    <row r="339" spans="8:24" ht="15.75" customHeight="1" x14ac:dyDescent="0.25"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</row>
    <row r="340" spans="8:24" ht="15.75" customHeight="1" x14ac:dyDescent="0.25"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</row>
    <row r="341" spans="8:24" ht="15.75" customHeight="1" x14ac:dyDescent="0.25"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</row>
    <row r="342" spans="8:24" ht="15.75" customHeight="1" x14ac:dyDescent="0.25"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</row>
    <row r="343" spans="8:24" ht="15.75" customHeight="1" x14ac:dyDescent="0.25"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</row>
    <row r="344" spans="8:24" ht="15.75" customHeight="1" x14ac:dyDescent="0.25"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</row>
    <row r="345" spans="8:24" ht="15.75" customHeight="1" x14ac:dyDescent="0.25"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</row>
    <row r="346" spans="8:24" ht="15.75" customHeight="1" x14ac:dyDescent="0.25"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</row>
    <row r="347" spans="8:24" ht="15.75" customHeight="1" x14ac:dyDescent="0.25"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</row>
    <row r="348" spans="8:24" ht="15.75" customHeight="1" x14ac:dyDescent="0.25"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</row>
    <row r="349" spans="8:24" ht="15.75" customHeight="1" x14ac:dyDescent="0.25"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</row>
    <row r="350" spans="8:24" ht="15.75" customHeight="1" x14ac:dyDescent="0.25"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</row>
    <row r="351" spans="8:24" ht="15.75" customHeight="1" x14ac:dyDescent="0.25"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</row>
    <row r="352" spans="8:24" ht="15.75" customHeight="1" x14ac:dyDescent="0.25"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</row>
    <row r="353" spans="8:24" ht="15.75" customHeight="1" x14ac:dyDescent="0.25"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</row>
    <row r="354" spans="8:24" ht="15.75" customHeight="1" x14ac:dyDescent="0.25"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</row>
    <row r="355" spans="8:24" ht="15.75" customHeight="1" x14ac:dyDescent="0.25"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</row>
    <row r="356" spans="8:24" ht="15.75" customHeight="1" x14ac:dyDescent="0.25"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</row>
    <row r="357" spans="8:24" ht="15.75" customHeight="1" x14ac:dyDescent="0.25"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</row>
    <row r="358" spans="8:24" ht="15.75" customHeight="1" x14ac:dyDescent="0.25"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</row>
    <row r="359" spans="8:24" ht="15.75" customHeight="1" x14ac:dyDescent="0.25"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</row>
    <row r="360" spans="8:24" ht="15.75" customHeight="1" x14ac:dyDescent="0.25"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</row>
    <row r="361" spans="8:24" ht="15.75" customHeight="1" x14ac:dyDescent="0.25"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</row>
    <row r="362" spans="8:24" ht="15.75" customHeight="1" x14ac:dyDescent="0.25"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</row>
    <row r="363" spans="8:24" ht="15.75" customHeight="1" x14ac:dyDescent="0.25"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</row>
    <row r="364" spans="8:24" ht="15.75" customHeight="1" x14ac:dyDescent="0.25"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</row>
    <row r="365" spans="8:24" ht="15.75" customHeight="1" x14ac:dyDescent="0.25"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</row>
    <row r="366" spans="8:24" ht="15.75" customHeight="1" x14ac:dyDescent="0.25"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</row>
    <row r="367" spans="8:24" ht="15.75" customHeight="1" x14ac:dyDescent="0.25"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</row>
    <row r="368" spans="8:24" ht="15.75" customHeight="1" x14ac:dyDescent="0.25"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</row>
    <row r="369" spans="8:24" ht="15.75" customHeight="1" x14ac:dyDescent="0.25"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</row>
    <row r="370" spans="8:24" ht="15.75" customHeight="1" x14ac:dyDescent="0.25"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</row>
    <row r="371" spans="8:24" ht="15.75" customHeight="1" x14ac:dyDescent="0.25"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</row>
    <row r="372" spans="8:24" ht="15.75" customHeight="1" x14ac:dyDescent="0.25"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</row>
    <row r="373" spans="8:24" ht="15.75" customHeight="1" x14ac:dyDescent="0.25"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</row>
    <row r="374" spans="8:24" ht="15.75" customHeight="1" x14ac:dyDescent="0.25"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</row>
    <row r="375" spans="8:24" ht="15.75" customHeight="1" x14ac:dyDescent="0.25"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</row>
    <row r="376" spans="8:24" ht="15.75" customHeight="1" x14ac:dyDescent="0.25"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</row>
    <row r="377" spans="8:24" ht="15.75" customHeight="1" x14ac:dyDescent="0.25"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</row>
    <row r="378" spans="8:24" ht="15.75" customHeight="1" x14ac:dyDescent="0.25"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</row>
    <row r="379" spans="8:24" ht="15.75" customHeight="1" x14ac:dyDescent="0.25"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</row>
    <row r="380" spans="8:24" ht="15.75" customHeight="1" x14ac:dyDescent="0.25"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</row>
    <row r="381" spans="8:24" ht="15.75" customHeight="1" x14ac:dyDescent="0.25"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</row>
    <row r="382" spans="8:24" ht="15.75" customHeight="1" x14ac:dyDescent="0.25"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</row>
    <row r="383" spans="8:24" ht="15.75" customHeight="1" x14ac:dyDescent="0.25"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</row>
    <row r="384" spans="8:24" ht="15.75" customHeight="1" x14ac:dyDescent="0.25"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</row>
    <row r="385" spans="8:24" ht="15.75" customHeight="1" x14ac:dyDescent="0.25"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</row>
    <row r="386" spans="8:24" ht="15.75" customHeight="1" x14ac:dyDescent="0.25"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</row>
    <row r="387" spans="8:24" ht="15.75" customHeight="1" x14ac:dyDescent="0.25"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</row>
    <row r="388" spans="8:24" ht="15.75" customHeight="1" x14ac:dyDescent="0.25"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</row>
    <row r="389" spans="8:24" ht="15.75" customHeight="1" x14ac:dyDescent="0.25"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</row>
    <row r="390" spans="8:24" ht="15.75" customHeight="1" x14ac:dyDescent="0.25"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</row>
    <row r="391" spans="8:24" ht="15.75" customHeight="1" x14ac:dyDescent="0.25"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</row>
    <row r="392" spans="8:24" ht="15.75" customHeight="1" x14ac:dyDescent="0.25"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</row>
    <row r="393" spans="8:24" ht="15.75" customHeight="1" x14ac:dyDescent="0.25"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</row>
    <row r="394" spans="8:24" ht="15.75" customHeight="1" x14ac:dyDescent="0.25"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</row>
    <row r="395" spans="8:24" ht="15.75" customHeight="1" x14ac:dyDescent="0.25"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</row>
    <row r="396" spans="8:24" ht="15.75" customHeight="1" x14ac:dyDescent="0.25"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</row>
    <row r="397" spans="8:24" ht="15.75" customHeight="1" x14ac:dyDescent="0.25"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</row>
    <row r="398" spans="8:24" ht="15.75" customHeight="1" x14ac:dyDescent="0.25"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</row>
    <row r="399" spans="8:24" ht="15.75" customHeight="1" x14ac:dyDescent="0.25"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</row>
    <row r="400" spans="8:24" ht="15.75" customHeight="1" x14ac:dyDescent="0.25"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</row>
    <row r="401" spans="8:24" ht="15.75" customHeight="1" x14ac:dyDescent="0.25"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</row>
    <row r="402" spans="8:24" ht="15.75" customHeight="1" x14ac:dyDescent="0.25"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</row>
    <row r="403" spans="8:24" ht="15.75" customHeight="1" x14ac:dyDescent="0.25"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</row>
    <row r="404" spans="8:24" ht="15.75" customHeight="1" x14ac:dyDescent="0.25"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</row>
    <row r="405" spans="8:24" ht="15.75" customHeight="1" x14ac:dyDescent="0.25"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</row>
    <row r="406" spans="8:24" ht="15.75" customHeight="1" x14ac:dyDescent="0.25"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</row>
    <row r="407" spans="8:24" ht="15.75" customHeight="1" x14ac:dyDescent="0.25"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</row>
    <row r="408" spans="8:24" ht="15.75" customHeight="1" x14ac:dyDescent="0.25"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</row>
    <row r="409" spans="8:24" ht="15.75" customHeight="1" x14ac:dyDescent="0.25"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</row>
    <row r="410" spans="8:24" ht="15.75" customHeight="1" x14ac:dyDescent="0.25"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</row>
    <row r="411" spans="8:24" ht="15.75" customHeight="1" x14ac:dyDescent="0.25"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</row>
    <row r="412" spans="8:24" ht="15.75" customHeight="1" x14ac:dyDescent="0.25"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</row>
    <row r="413" spans="8:24" ht="15.75" customHeight="1" x14ac:dyDescent="0.25"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</row>
    <row r="414" spans="8:24" ht="15.75" customHeight="1" x14ac:dyDescent="0.25"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</row>
    <row r="415" spans="8:24" ht="15.75" customHeight="1" x14ac:dyDescent="0.25"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</row>
    <row r="416" spans="8:24" ht="15.75" customHeight="1" x14ac:dyDescent="0.25"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</row>
    <row r="417" spans="8:24" ht="15.75" customHeight="1" x14ac:dyDescent="0.25"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</row>
    <row r="418" spans="8:24" ht="15.75" customHeight="1" x14ac:dyDescent="0.25"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</row>
    <row r="419" spans="8:24" ht="15.75" customHeight="1" x14ac:dyDescent="0.25"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</row>
    <row r="420" spans="8:24" ht="15.75" customHeight="1" x14ac:dyDescent="0.25"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</row>
    <row r="421" spans="8:24" ht="15.75" customHeight="1" x14ac:dyDescent="0.25"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</row>
    <row r="422" spans="8:24" ht="15.75" customHeight="1" x14ac:dyDescent="0.25"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</row>
    <row r="423" spans="8:24" ht="15.75" customHeight="1" x14ac:dyDescent="0.25"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</row>
    <row r="424" spans="8:24" ht="15.75" customHeight="1" x14ac:dyDescent="0.25"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</row>
    <row r="425" spans="8:24" ht="15.75" customHeight="1" x14ac:dyDescent="0.25"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</row>
    <row r="426" spans="8:24" ht="15.75" customHeight="1" x14ac:dyDescent="0.25"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</row>
    <row r="427" spans="8:24" ht="15.75" customHeight="1" x14ac:dyDescent="0.25"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</row>
    <row r="428" spans="8:24" ht="15.75" customHeight="1" x14ac:dyDescent="0.25"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</row>
    <row r="429" spans="8:24" ht="15.75" customHeight="1" x14ac:dyDescent="0.25"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</row>
    <row r="430" spans="8:24" ht="15.75" customHeight="1" x14ac:dyDescent="0.25"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</row>
    <row r="431" spans="8:24" ht="15.75" customHeight="1" x14ac:dyDescent="0.25"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</row>
    <row r="432" spans="8:24" ht="15.75" customHeight="1" x14ac:dyDescent="0.25"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</row>
    <row r="433" spans="8:24" ht="15.75" customHeight="1" x14ac:dyDescent="0.25"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</row>
    <row r="434" spans="8:24" ht="15.75" customHeight="1" x14ac:dyDescent="0.25"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</row>
    <row r="435" spans="8:24" ht="15.75" customHeight="1" x14ac:dyDescent="0.25"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</row>
    <row r="436" spans="8:24" ht="15.75" customHeight="1" x14ac:dyDescent="0.25"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</row>
    <row r="437" spans="8:24" ht="15.75" customHeight="1" x14ac:dyDescent="0.25"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</row>
    <row r="438" spans="8:24" ht="15.75" customHeight="1" x14ac:dyDescent="0.25"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</row>
    <row r="439" spans="8:24" ht="15.75" customHeight="1" x14ac:dyDescent="0.25"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</row>
    <row r="440" spans="8:24" ht="15.75" customHeight="1" x14ac:dyDescent="0.25"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</row>
    <row r="441" spans="8:24" ht="15.75" customHeight="1" x14ac:dyDescent="0.25"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</row>
    <row r="442" spans="8:24" ht="15.75" customHeight="1" x14ac:dyDescent="0.25"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</row>
    <row r="443" spans="8:24" ht="15.75" customHeight="1" x14ac:dyDescent="0.25"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</row>
    <row r="444" spans="8:24" ht="15.75" customHeight="1" x14ac:dyDescent="0.25"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</row>
    <row r="445" spans="8:24" ht="15.75" customHeight="1" x14ac:dyDescent="0.25"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</row>
    <row r="446" spans="8:24" ht="15.75" customHeight="1" x14ac:dyDescent="0.25"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</row>
    <row r="447" spans="8:24" ht="15.75" customHeight="1" x14ac:dyDescent="0.25"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</row>
    <row r="448" spans="8:24" ht="15.75" customHeight="1" x14ac:dyDescent="0.25"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</row>
    <row r="449" spans="8:24" ht="15.75" customHeight="1" x14ac:dyDescent="0.25"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</row>
    <row r="450" spans="8:24" ht="15.75" customHeight="1" x14ac:dyDescent="0.25"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</row>
    <row r="451" spans="8:24" ht="15.75" customHeight="1" x14ac:dyDescent="0.25"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</row>
    <row r="452" spans="8:24" ht="15.75" customHeight="1" x14ac:dyDescent="0.25"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</row>
    <row r="453" spans="8:24" ht="15.75" customHeight="1" x14ac:dyDescent="0.25"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</row>
    <row r="454" spans="8:24" ht="15.75" customHeight="1" x14ac:dyDescent="0.25"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</row>
    <row r="455" spans="8:24" ht="15.75" customHeight="1" x14ac:dyDescent="0.25"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</row>
    <row r="456" spans="8:24" ht="15.75" customHeight="1" x14ac:dyDescent="0.25"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</row>
    <row r="457" spans="8:24" ht="15.75" customHeight="1" x14ac:dyDescent="0.25"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</row>
    <row r="458" spans="8:24" ht="15.75" customHeight="1" x14ac:dyDescent="0.25"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</row>
    <row r="459" spans="8:24" ht="15.75" customHeight="1" x14ac:dyDescent="0.25"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</row>
    <row r="460" spans="8:24" ht="15.75" customHeight="1" x14ac:dyDescent="0.25"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</row>
    <row r="461" spans="8:24" ht="15.75" customHeight="1" x14ac:dyDescent="0.25"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</row>
    <row r="462" spans="8:24" ht="15.75" customHeight="1" x14ac:dyDescent="0.25"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</row>
    <row r="463" spans="8:24" ht="15.75" customHeight="1" x14ac:dyDescent="0.25"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</row>
    <row r="464" spans="8:24" ht="15.75" customHeight="1" x14ac:dyDescent="0.25"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</row>
    <row r="465" spans="8:24" ht="15.75" customHeight="1" x14ac:dyDescent="0.25"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</row>
    <row r="466" spans="8:24" ht="15.75" customHeight="1" x14ac:dyDescent="0.25"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</row>
    <row r="467" spans="8:24" ht="15.75" customHeight="1" x14ac:dyDescent="0.25"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</row>
    <row r="468" spans="8:24" ht="15.75" customHeight="1" x14ac:dyDescent="0.25"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</row>
    <row r="469" spans="8:24" ht="15.75" customHeight="1" x14ac:dyDescent="0.25"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</row>
    <row r="470" spans="8:24" ht="15.75" customHeight="1" x14ac:dyDescent="0.25"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</row>
    <row r="471" spans="8:24" ht="15.75" customHeight="1" x14ac:dyDescent="0.25"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</row>
    <row r="472" spans="8:24" ht="15.75" customHeight="1" x14ac:dyDescent="0.25"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</row>
    <row r="473" spans="8:24" ht="15.75" customHeight="1" x14ac:dyDescent="0.25"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</row>
    <row r="474" spans="8:24" ht="15.75" customHeight="1" x14ac:dyDescent="0.25"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</row>
    <row r="475" spans="8:24" ht="15.75" customHeight="1" x14ac:dyDescent="0.25"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</row>
    <row r="476" spans="8:24" ht="15.75" customHeight="1" x14ac:dyDescent="0.25"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</row>
    <row r="477" spans="8:24" ht="15.75" customHeight="1" x14ac:dyDescent="0.25"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</row>
    <row r="478" spans="8:24" ht="15.75" customHeight="1" x14ac:dyDescent="0.25"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</row>
    <row r="479" spans="8:24" ht="15.75" customHeight="1" x14ac:dyDescent="0.25"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</row>
    <row r="480" spans="8:24" ht="15.75" customHeight="1" x14ac:dyDescent="0.25"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</row>
    <row r="481" spans="8:24" ht="15.75" customHeight="1" x14ac:dyDescent="0.25"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</row>
    <row r="482" spans="8:24" ht="15.75" customHeight="1" x14ac:dyDescent="0.25"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</row>
    <row r="483" spans="8:24" ht="15.75" customHeight="1" x14ac:dyDescent="0.25"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</row>
    <row r="484" spans="8:24" ht="15.75" customHeight="1" x14ac:dyDescent="0.25"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</row>
    <row r="485" spans="8:24" ht="15.75" customHeight="1" x14ac:dyDescent="0.25"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</row>
    <row r="486" spans="8:24" ht="15.75" customHeight="1" x14ac:dyDescent="0.25"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</row>
    <row r="487" spans="8:24" ht="15.75" customHeight="1" x14ac:dyDescent="0.25"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</row>
    <row r="488" spans="8:24" ht="15.75" customHeight="1" x14ac:dyDescent="0.25"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</row>
    <row r="489" spans="8:24" ht="15.75" customHeight="1" x14ac:dyDescent="0.25"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</row>
    <row r="490" spans="8:24" ht="15.75" customHeight="1" x14ac:dyDescent="0.25"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</row>
    <row r="491" spans="8:24" ht="15.75" customHeight="1" x14ac:dyDescent="0.25"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</row>
    <row r="492" spans="8:24" ht="15.75" customHeight="1" x14ac:dyDescent="0.25"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</row>
    <row r="493" spans="8:24" ht="15.75" customHeight="1" x14ac:dyDescent="0.25"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</row>
    <row r="494" spans="8:24" ht="15.75" customHeight="1" x14ac:dyDescent="0.25"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</row>
    <row r="495" spans="8:24" ht="15.75" customHeight="1" x14ac:dyDescent="0.25"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</row>
    <row r="496" spans="8:24" ht="15.75" customHeight="1" x14ac:dyDescent="0.25"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</row>
    <row r="497" spans="8:24" ht="15.75" customHeight="1" x14ac:dyDescent="0.25"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</row>
    <row r="498" spans="8:24" ht="15.75" customHeight="1" x14ac:dyDescent="0.25"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</row>
    <row r="499" spans="8:24" ht="15.75" customHeight="1" x14ac:dyDescent="0.25"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</row>
    <row r="500" spans="8:24" ht="15.75" customHeight="1" x14ac:dyDescent="0.25"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</row>
    <row r="501" spans="8:24" ht="15.75" customHeight="1" x14ac:dyDescent="0.25"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</row>
    <row r="502" spans="8:24" ht="15.75" customHeight="1" x14ac:dyDescent="0.25"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</row>
    <row r="503" spans="8:24" ht="15.75" customHeight="1" x14ac:dyDescent="0.25"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</row>
    <row r="504" spans="8:24" ht="15.75" customHeight="1" x14ac:dyDescent="0.25"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</row>
    <row r="505" spans="8:24" ht="15.75" customHeight="1" x14ac:dyDescent="0.25"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</row>
    <row r="506" spans="8:24" ht="15.75" customHeight="1" x14ac:dyDescent="0.25"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</row>
    <row r="507" spans="8:24" ht="15.75" customHeight="1" x14ac:dyDescent="0.25"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</row>
    <row r="508" spans="8:24" ht="15.75" customHeight="1" x14ac:dyDescent="0.25"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</row>
    <row r="509" spans="8:24" ht="15.75" customHeight="1" x14ac:dyDescent="0.25"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</row>
    <row r="510" spans="8:24" ht="15.75" customHeight="1" x14ac:dyDescent="0.25"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</row>
    <row r="511" spans="8:24" ht="15.75" customHeight="1" x14ac:dyDescent="0.25"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</row>
    <row r="512" spans="8:24" ht="15.75" customHeight="1" x14ac:dyDescent="0.25"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</row>
    <row r="513" spans="8:24" ht="15.75" customHeight="1" x14ac:dyDescent="0.25"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</row>
    <row r="514" spans="8:24" ht="15.75" customHeight="1" x14ac:dyDescent="0.25"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</row>
    <row r="515" spans="8:24" ht="15.75" customHeight="1" x14ac:dyDescent="0.25"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</row>
    <row r="516" spans="8:24" ht="15.75" customHeight="1" x14ac:dyDescent="0.25"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</row>
    <row r="517" spans="8:24" ht="15.75" customHeight="1" x14ac:dyDescent="0.25"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</row>
    <row r="518" spans="8:24" ht="15.75" customHeight="1" x14ac:dyDescent="0.25"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</row>
    <row r="519" spans="8:24" ht="15.75" customHeight="1" x14ac:dyDescent="0.25"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</row>
    <row r="520" spans="8:24" ht="15.75" customHeight="1" x14ac:dyDescent="0.25"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</row>
    <row r="521" spans="8:24" ht="15.75" customHeight="1" x14ac:dyDescent="0.25"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</row>
    <row r="522" spans="8:24" ht="15.75" customHeight="1" x14ac:dyDescent="0.25"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</row>
    <row r="523" spans="8:24" ht="15.75" customHeight="1" x14ac:dyDescent="0.25"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</row>
    <row r="524" spans="8:24" ht="15.75" customHeight="1" x14ac:dyDescent="0.25"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</row>
    <row r="525" spans="8:24" ht="15.75" customHeight="1" x14ac:dyDescent="0.25"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</row>
    <row r="526" spans="8:24" ht="15.75" customHeight="1" x14ac:dyDescent="0.25"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</row>
    <row r="527" spans="8:24" ht="15.75" customHeight="1" x14ac:dyDescent="0.25"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</row>
    <row r="528" spans="8:24" ht="15.75" customHeight="1" x14ac:dyDescent="0.25"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</row>
    <row r="529" spans="8:24" ht="15.75" customHeight="1" x14ac:dyDescent="0.25"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</row>
    <row r="530" spans="8:24" ht="15.75" customHeight="1" x14ac:dyDescent="0.25"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</row>
    <row r="531" spans="8:24" ht="15.75" customHeight="1" x14ac:dyDescent="0.25"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</row>
    <row r="532" spans="8:24" ht="15.75" customHeight="1" x14ac:dyDescent="0.25"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</row>
    <row r="533" spans="8:24" ht="15.75" customHeight="1" x14ac:dyDescent="0.25"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</row>
    <row r="534" spans="8:24" ht="15.75" customHeight="1" x14ac:dyDescent="0.25"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</row>
    <row r="535" spans="8:24" ht="15.75" customHeight="1" x14ac:dyDescent="0.25"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</row>
    <row r="536" spans="8:24" ht="15.75" customHeight="1" x14ac:dyDescent="0.25"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</row>
    <row r="537" spans="8:24" ht="15.75" customHeight="1" x14ac:dyDescent="0.25"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</row>
    <row r="538" spans="8:24" ht="15.75" customHeight="1" x14ac:dyDescent="0.25"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</row>
    <row r="539" spans="8:24" ht="15.75" customHeight="1" x14ac:dyDescent="0.25"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</row>
    <row r="540" spans="8:24" ht="15.75" customHeight="1" x14ac:dyDescent="0.25"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</row>
    <row r="541" spans="8:24" ht="15.75" customHeight="1" x14ac:dyDescent="0.25"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</row>
    <row r="542" spans="8:24" ht="15.75" customHeight="1" x14ac:dyDescent="0.25"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</row>
    <row r="543" spans="8:24" ht="15.75" customHeight="1" x14ac:dyDescent="0.25"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</row>
    <row r="544" spans="8:24" ht="15.75" customHeight="1" x14ac:dyDescent="0.25"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</row>
    <row r="545" spans="8:24" ht="15.75" customHeight="1" x14ac:dyDescent="0.25"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</row>
    <row r="546" spans="8:24" ht="15.75" customHeight="1" x14ac:dyDescent="0.25"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</row>
    <row r="547" spans="8:24" ht="15.75" customHeight="1" x14ac:dyDescent="0.25"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</row>
    <row r="548" spans="8:24" ht="15.75" customHeight="1" x14ac:dyDescent="0.25"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</row>
    <row r="549" spans="8:24" ht="15.75" customHeight="1" x14ac:dyDescent="0.25"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</row>
    <row r="550" spans="8:24" ht="15.75" customHeight="1" x14ac:dyDescent="0.25"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</row>
    <row r="551" spans="8:24" ht="15.75" customHeight="1" x14ac:dyDescent="0.25"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</row>
    <row r="552" spans="8:24" ht="15.75" customHeight="1" x14ac:dyDescent="0.25"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</row>
    <row r="553" spans="8:24" ht="15.75" customHeight="1" x14ac:dyDescent="0.25"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</row>
    <row r="554" spans="8:24" ht="15.75" customHeight="1" x14ac:dyDescent="0.25"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</row>
    <row r="555" spans="8:24" ht="15.75" customHeight="1" x14ac:dyDescent="0.25"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</row>
    <row r="556" spans="8:24" ht="15.75" customHeight="1" x14ac:dyDescent="0.25"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</row>
    <row r="557" spans="8:24" ht="15.75" customHeight="1" x14ac:dyDescent="0.25"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</row>
    <row r="558" spans="8:24" ht="15.75" customHeight="1" x14ac:dyDescent="0.25"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</row>
    <row r="559" spans="8:24" ht="15.75" customHeight="1" x14ac:dyDescent="0.25"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</row>
    <row r="560" spans="8:24" ht="15.75" customHeight="1" x14ac:dyDescent="0.25"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</row>
    <row r="561" spans="8:24" ht="15.75" customHeight="1" x14ac:dyDescent="0.25"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</row>
    <row r="562" spans="8:24" ht="15.75" customHeight="1" x14ac:dyDescent="0.25"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</row>
    <row r="563" spans="8:24" ht="15.75" customHeight="1" x14ac:dyDescent="0.25"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</row>
    <row r="564" spans="8:24" ht="15.75" customHeight="1" x14ac:dyDescent="0.25"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</row>
    <row r="565" spans="8:24" ht="15.75" customHeight="1" x14ac:dyDescent="0.25"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</row>
    <row r="566" spans="8:24" ht="15.75" customHeight="1" x14ac:dyDescent="0.25"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</row>
    <row r="567" spans="8:24" ht="15.75" customHeight="1" x14ac:dyDescent="0.25"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</row>
    <row r="568" spans="8:24" ht="15.75" customHeight="1" x14ac:dyDescent="0.25"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</row>
    <row r="569" spans="8:24" ht="15.75" customHeight="1" x14ac:dyDescent="0.25"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</row>
    <row r="570" spans="8:24" ht="15.75" customHeight="1" x14ac:dyDescent="0.25"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</row>
    <row r="571" spans="8:24" ht="15.75" customHeight="1" x14ac:dyDescent="0.25"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</row>
    <row r="572" spans="8:24" ht="15.75" customHeight="1" x14ac:dyDescent="0.25"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</row>
    <row r="573" spans="8:24" ht="15.75" customHeight="1" x14ac:dyDescent="0.25"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</row>
    <row r="574" spans="8:24" ht="15.75" customHeight="1" x14ac:dyDescent="0.25"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</row>
    <row r="575" spans="8:24" ht="15.75" customHeight="1" x14ac:dyDescent="0.25"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</row>
    <row r="576" spans="8:24" ht="15.75" customHeight="1" x14ac:dyDescent="0.25"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</row>
    <row r="577" spans="8:24" ht="15.75" customHeight="1" x14ac:dyDescent="0.25"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</row>
    <row r="578" spans="8:24" ht="15.75" customHeight="1" x14ac:dyDescent="0.25"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</row>
    <row r="579" spans="8:24" ht="15.75" customHeight="1" x14ac:dyDescent="0.25"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</row>
    <row r="580" spans="8:24" ht="15.75" customHeight="1" x14ac:dyDescent="0.25"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</row>
    <row r="581" spans="8:24" ht="15.75" customHeight="1" x14ac:dyDescent="0.25"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</row>
    <row r="582" spans="8:24" ht="15.75" customHeight="1" x14ac:dyDescent="0.25"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</row>
    <row r="583" spans="8:24" ht="15.75" customHeight="1" x14ac:dyDescent="0.25"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</row>
    <row r="584" spans="8:24" ht="15.75" customHeight="1" x14ac:dyDescent="0.25"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</row>
    <row r="585" spans="8:24" ht="15.75" customHeight="1" x14ac:dyDescent="0.25"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</row>
    <row r="586" spans="8:24" ht="15.75" customHeight="1" x14ac:dyDescent="0.25"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</row>
    <row r="587" spans="8:24" ht="15.75" customHeight="1" x14ac:dyDescent="0.25"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</row>
    <row r="588" spans="8:24" ht="15.75" customHeight="1" x14ac:dyDescent="0.25"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</row>
    <row r="589" spans="8:24" ht="15.75" customHeight="1" x14ac:dyDescent="0.25"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</row>
    <row r="590" spans="8:24" ht="15.75" customHeight="1" x14ac:dyDescent="0.25"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</row>
    <row r="591" spans="8:24" ht="15.75" customHeight="1" x14ac:dyDescent="0.25"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</row>
    <row r="592" spans="8:24" ht="15.75" customHeight="1" x14ac:dyDescent="0.25"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</row>
    <row r="593" spans="8:24" ht="15.75" customHeight="1" x14ac:dyDescent="0.25"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</row>
    <row r="594" spans="8:24" ht="15.75" customHeight="1" x14ac:dyDescent="0.25"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</row>
    <row r="595" spans="8:24" ht="15.75" customHeight="1" x14ac:dyDescent="0.25"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</row>
    <row r="596" spans="8:24" ht="15.75" customHeight="1" x14ac:dyDescent="0.25"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</row>
    <row r="597" spans="8:24" ht="15.75" customHeight="1" x14ac:dyDescent="0.25"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</row>
    <row r="598" spans="8:24" ht="15.75" customHeight="1" x14ac:dyDescent="0.25"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</row>
    <row r="599" spans="8:24" ht="15.75" customHeight="1" x14ac:dyDescent="0.25"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</row>
    <row r="600" spans="8:24" ht="15.75" customHeight="1" x14ac:dyDescent="0.25"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</row>
    <row r="601" spans="8:24" ht="15.75" customHeight="1" x14ac:dyDescent="0.25"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</row>
    <row r="602" spans="8:24" ht="15.75" customHeight="1" x14ac:dyDescent="0.25"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</row>
    <row r="603" spans="8:24" ht="15.75" customHeight="1" x14ac:dyDescent="0.25"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</row>
    <row r="604" spans="8:24" ht="15.75" customHeight="1" x14ac:dyDescent="0.25"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</row>
    <row r="605" spans="8:24" ht="15.75" customHeight="1" x14ac:dyDescent="0.25"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</row>
    <row r="606" spans="8:24" ht="15.75" customHeight="1" x14ac:dyDescent="0.25"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</row>
    <row r="607" spans="8:24" ht="15.75" customHeight="1" x14ac:dyDescent="0.25"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</row>
    <row r="608" spans="8:24" ht="15.75" customHeight="1" x14ac:dyDescent="0.25"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</row>
    <row r="609" spans="8:24" ht="15.75" customHeight="1" x14ac:dyDescent="0.25"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</row>
    <row r="610" spans="8:24" ht="15.75" customHeight="1" x14ac:dyDescent="0.25"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</row>
    <row r="611" spans="8:24" ht="15.75" customHeight="1" x14ac:dyDescent="0.25"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</row>
    <row r="612" spans="8:24" ht="15.75" customHeight="1" x14ac:dyDescent="0.25"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</row>
    <row r="613" spans="8:24" ht="15.75" customHeight="1" x14ac:dyDescent="0.25"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</row>
    <row r="614" spans="8:24" ht="15.75" customHeight="1" x14ac:dyDescent="0.25"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</row>
    <row r="615" spans="8:24" ht="15.75" customHeight="1" x14ac:dyDescent="0.25"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</row>
    <row r="616" spans="8:24" ht="15.75" customHeight="1" x14ac:dyDescent="0.25"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</row>
    <row r="617" spans="8:24" ht="15.75" customHeight="1" x14ac:dyDescent="0.25"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</row>
    <row r="618" spans="8:24" ht="15.75" customHeight="1" x14ac:dyDescent="0.25"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</row>
    <row r="619" spans="8:24" ht="15.75" customHeight="1" x14ac:dyDescent="0.25"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</row>
    <row r="620" spans="8:24" ht="15.75" customHeight="1" x14ac:dyDescent="0.25"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</row>
    <row r="621" spans="8:24" ht="15.75" customHeight="1" x14ac:dyDescent="0.25"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</row>
    <row r="622" spans="8:24" ht="15.75" customHeight="1" x14ac:dyDescent="0.25"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</row>
    <row r="623" spans="8:24" ht="15.75" customHeight="1" x14ac:dyDescent="0.25"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</row>
    <row r="624" spans="8:24" ht="15.75" customHeight="1" x14ac:dyDescent="0.25"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</row>
    <row r="625" spans="8:24" ht="15.75" customHeight="1" x14ac:dyDescent="0.25"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</row>
    <row r="626" spans="8:24" ht="15.75" customHeight="1" x14ac:dyDescent="0.25"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</row>
    <row r="627" spans="8:24" ht="15.75" customHeight="1" x14ac:dyDescent="0.25"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</row>
    <row r="628" spans="8:24" ht="15.75" customHeight="1" x14ac:dyDescent="0.25"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</row>
    <row r="629" spans="8:24" ht="15.75" customHeight="1" x14ac:dyDescent="0.25"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</row>
    <row r="630" spans="8:24" ht="15.75" customHeight="1" x14ac:dyDescent="0.25"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</row>
    <row r="631" spans="8:24" ht="15.75" customHeight="1" x14ac:dyDescent="0.25"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</row>
    <row r="632" spans="8:24" ht="15.75" customHeight="1" x14ac:dyDescent="0.25"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</row>
    <row r="633" spans="8:24" ht="15.75" customHeight="1" x14ac:dyDescent="0.25"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</row>
    <row r="634" spans="8:24" ht="15.75" customHeight="1" x14ac:dyDescent="0.25"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</row>
    <row r="635" spans="8:24" ht="15.75" customHeight="1" x14ac:dyDescent="0.25"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</row>
    <row r="636" spans="8:24" ht="15.75" customHeight="1" x14ac:dyDescent="0.25"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</row>
    <row r="637" spans="8:24" ht="15.75" customHeight="1" x14ac:dyDescent="0.25"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</row>
    <row r="638" spans="8:24" ht="15.75" customHeight="1" x14ac:dyDescent="0.25"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</row>
    <row r="639" spans="8:24" ht="15.75" customHeight="1" x14ac:dyDescent="0.25"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</row>
    <row r="640" spans="8:24" ht="15.75" customHeight="1" x14ac:dyDescent="0.25"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</row>
    <row r="641" spans="8:24" ht="15.75" customHeight="1" x14ac:dyDescent="0.25"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</row>
    <row r="642" spans="8:24" ht="15.75" customHeight="1" x14ac:dyDescent="0.25"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</row>
    <row r="643" spans="8:24" ht="15.75" customHeight="1" x14ac:dyDescent="0.25"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</row>
    <row r="644" spans="8:24" ht="15.75" customHeight="1" x14ac:dyDescent="0.25"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</row>
    <row r="645" spans="8:24" ht="15.75" customHeight="1" x14ac:dyDescent="0.25"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</row>
    <row r="646" spans="8:24" ht="15.75" customHeight="1" x14ac:dyDescent="0.25"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</row>
    <row r="647" spans="8:24" ht="15.75" customHeight="1" x14ac:dyDescent="0.25"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</row>
    <row r="648" spans="8:24" ht="15.75" customHeight="1" x14ac:dyDescent="0.25"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</row>
    <row r="649" spans="8:24" ht="15.75" customHeight="1" x14ac:dyDescent="0.25"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</row>
    <row r="650" spans="8:24" ht="15.75" customHeight="1" x14ac:dyDescent="0.25"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</row>
    <row r="651" spans="8:24" ht="15.75" customHeight="1" x14ac:dyDescent="0.25"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</row>
    <row r="652" spans="8:24" ht="15.75" customHeight="1" x14ac:dyDescent="0.25"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</row>
    <row r="653" spans="8:24" ht="15.75" customHeight="1" x14ac:dyDescent="0.25"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</row>
    <row r="654" spans="8:24" ht="15.75" customHeight="1" x14ac:dyDescent="0.25"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</row>
    <row r="655" spans="8:24" ht="15.75" customHeight="1" x14ac:dyDescent="0.25"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</row>
    <row r="656" spans="8:24" ht="15.75" customHeight="1" x14ac:dyDescent="0.25"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</row>
    <row r="657" spans="8:24" ht="15.75" customHeight="1" x14ac:dyDescent="0.25"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</row>
    <row r="658" spans="8:24" ht="15.75" customHeight="1" x14ac:dyDescent="0.25"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</row>
    <row r="659" spans="8:24" ht="15.75" customHeight="1" x14ac:dyDescent="0.25"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</row>
    <row r="660" spans="8:24" ht="15.75" customHeight="1" x14ac:dyDescent="0.25"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</row>
    <row r="661" spans="8:24" ht="15.75" customHeight="1" x14ac:dyDescent="0.25"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</row>
    <row r="662" spans="8:24" ht="15.75" customHeight="1" x14ac:dyDescent="0.25"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</row>
    <row r="663" spans="8:24" ht="15.75" customHeight="1" x14ac:dyDescent="0.25"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</row>
    <row r="664" spans="8:24" ht="15.75" customHeight="1" x14ac:dyDescent="0.25"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</row>
    <row r="665" spans="8:24" ht="15.75" customHeight="1" x14ac:dyDescent="0.25"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</row>
    <row r="666" spans="8:24" ht="15.75" customHeight="1" x14ac:dyDescent="0.25"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</row>
    <row r="667" spans="8:24" ht="15.75" customHeight="1" x14ac:dyDescent="0.25"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</row>
    <row r="668" spans="8:24" ht="15.75" customHeight="1" x14ac:dyDescent="0.25"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</row>
    <row r="669" spans="8:24" ht="15.75" customHeight="1" x14ac:dyDescent="0.25"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</row>
    <row r="670" spans="8:24" ht="15.75" customHeight="1" x14ac:dyDescent="0.25"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</row>
    <row r="671" spans="8:24" ht="15.75" customHeight="1" x14ac:dyDescent="0.25"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</row>
    <row r="672" spans="8:24" ht="15.75" customHeight="1" x14ac:dyDescent="0.25"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</row>
    <row r="673" spans="8:24" ht="15.75" customHeight="1" x14ac:dyDescent="0.25"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</row>
    <row r="674" spans="8:24" ht="15.75" customHeight="1" x14ac:dyDescent="0.25"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</row>
    <row r="675" spans="8:24" ht="15.75" customHeight="1" x14ac:dyDescent="0.25"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</row>
    <row r="676" spans="8:24" ht="15.75" customHeight="1" x14ac:dyDescent="0.25"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</row>
    <row r="677" spans="8:24" ht="15.75" customHeight="1" x14ac:dyDescent="0.25"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</row>
    <row r="678" spans="8:24" ht="15.75" customHeight="1" x14ac:dyDescent="0.25"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</row>
    <row r="679" spans="8:24" ht="15.75" customHeight="1" x14ac:dyDescent="0.25"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</row>
    <row r="680" spans="8:24" ht="15.75" customHeight="1" x14ac:dyDescent="0.25"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</row>
    <row r="681" spans="8:24" ht="15.75" customHeight="1" x14ac:dyDescent="0.25"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</row>
    <row r="682" spans="8:24" ht="15.75" customHeight="1" x14ac:dyDescent="0.25"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</row>
    <row r="683" spans="8:24" ht="15.75" customHeight="1" x14ac:dyDescent="0.25"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</row>
    <row r="684" spans="8:24" ht="15.75" customHeight="1" x14ac:dyDescent="0.25"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</row>
    <row r="685" spans="8:24" ht="15.75" customHeight="1" x14ac:dyDescent="0.25"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</row>
    <row r="686" spans="8:24" ht="15.75" customHeight="1" x14ac:dyDescent="0.25"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</row>
    <row r="687" spans="8:24" ht="15.75" customHeight="1" x14ac:dyDescent="0.25"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</row>
    <row r="688" spans="8:24" ht="15.75" customHeight="1" x14ac:dyDescent="0.25"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</row>
    <row r="689" spans="8:24" ht="15.75" customHeight="1" x14ac:dyDescent="0.25"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</row>
    <row r="690" spans="8:24" ht="15.75" customHeight="1" x14ac:dyDescent="0.25"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</row>
    <row r="691" spans="8:24" ht="15.75" customHeight="1" x14ac:dyDescent="0.25"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</row>
    <row r="692" spans="8:24" ht="15.75" customHeight="1" x14ac:dyDescent="0.25"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</row>
    <row r="693" spans="8:24" ht="15.75" customHeight="1" x14ac:dyDescent="0.25"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</row>
    <row r="694" spans="8:24" ht="15.75" customHeight="1" x14ac:dyDescent="0.25"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</row>
    <row r="695" spans="8:24" ht="15.75" customHeight="1" x14ac:dyDescent="0.25"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</row>
    <row r="696" spans="8:24" ht="15.75" customHeight="1" x14ac:dyDescent="0.25"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</row>
    <row r="697" spans="8:24" ht="15.75" customHeight="1" x14ac:dyDescent="0.25"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</row>
    <row r="698" spans="8:24" ht="15.75" customHeight="1" x14ac:dyDescent="0.25"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</row>
    <row r="699" spans="8:24" ht="15.75" customHeight="1" x14ac:dyDescent="0.25"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</row>
    <row r="700" spans="8:24" ht="15.75" customHeight="1" x14ac:dyDescent="0.25"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</row>
    <row r="701" spans="8:24" ht="15.75" customHeight="1" x14ac:dyDescent="0.25"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</row>
    <row r="702" spans="8:24" ht="15.75" customHeight="1" x14ac:dyDescent="0.25"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</row>
    <row r="703" spans="8:24" ht="15.75" customHeight="1" x14ac:dyDescent="0.25"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</row>
    <row r="704" spans="8:24" ht="15.75" customHeight="1" x14ac:dyDescent="0.25"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</row>
    <row r="705" spans="8:24" ht="15.75" customHeight="1" x14ac:dyDescent="0.25"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</row>
    <row r="706" spans="8:24" ht="15.75" customHeight="1" x14ac:dyDescent="0.25"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</row>
    <row r="707" spans="8:24" ht="15.75" customHeight="1" x14ac:dyDescent="0.25"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</row>
    <row r="708" spans="8:24" ht="15.75" customHeight="1" x14ac:dyDescent="0.25"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</row>
    <row r="709" spans="8:24" ht="15.75" customHeight="1" x14ac:dyDescent="0.25"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</row>
    <row r="710" spans="8:24" ht="15.75" customHeight="1" x14ac:dyDescent="0.25"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</row>
    <row r="711" spans="8:24" ht="15.75" customHeight="1" x14ac:dyDescent="0.25"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</row>
    <row r="712" spans="8:24" ht="15.75" customHeight="1" x14ac:dyDescent="0.25"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</row>
    <row r="713" spans="8:24" ht="15.75" customHeight="1" x14ac:dyDescent="0.25"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</row>
    <row r="714" spans="8:24" ht="15.75" customHeight="1" x14ac:dyDescent="0.25"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</row>
    <row r="715" spans="8:24" ht="15.75" customHeight="1" x14ac:dyDescent="0.25"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</row>
    <row r="716" spans="8:24" ht="15.75" customHeight="1" x14ac:dyDescent="0.25"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</row>
    <row r="717" spans="8:24" ht="15.75" customHeight="1" x14ac:dyDescent="0.25"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</row>
    <row r="718" spans="8:24" ht="15.75" customHeight="1" x14ac:dyDescent="0.25"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</row>
    <row r="719" spans="8:24" ht="15.75" customHeight="1" x14ac:dyDescent="0.25"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</row>
    <row r="720" spans="8:24" ht="15.75" customHeight="1" x14ac:dyDescent="0.25"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</row>
    <row r="721" spans="8:24" ht="15.75" customHeight="1" x14ac:dyDescent="0.25"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</row>
    <row r="722" spans="8:24" ht="15.75" customHeight="1" x14ac:dyDescent="0.25"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</row>
    <row r="723" spans="8:24" ht="15.75" customHeight="1" x14ac:dyDescent="0.25"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</row>
    <row r="724" spans="8:24" ht="15.75" customHeight="1" x14ac:dyDescent="0.25"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</row>
    <row r="725" spans="8:24" ht="15.75" customHeight="1" x14ac:dyDescent="0.25"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</row>
    <row r="726" spans="8:24" ht="15.75" customHeight="1" x14ac:dyDescent="0.25"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</row>
    <row r="727" spans="8:24" ht="15.75" customHeight="1" x14ac:dyDescent="0.25"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</row>
    <row r="728" spans="8:24" ht="15.75" customHeight="1" x14ac:dyDescent="0.25"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</row>
    <row r="729" spans="8:24" ht="15.75" customHeight="1" x14ac:dyDescent="0.25"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</row>
    <row r="730" spans="8:24" ht="15.75" customHeight="1" x14ac:dyDescent="0.25"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</row>
    <row r="731" spans="8:24" ht="15.75" customHeight="1" x14ac:dyDescent="0.25"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</row>
    <row r="732" spans="8:24" ht="15.75" customHeight="1" x14ac:dyDescent="0.25"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</row>
    <row r="733" spans="8:24" ht="15.75" customHeight="1" x14ac:dyDescent="0.25"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</row>
    <row r="734" spans="8:24" ht="15.75" customHeight="1" x14ac:dyDescent="0.25"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</row>
    <row r="735" spans="8:24" ht="15.75" customHeight="1" x14ac:dyDescent="0.25"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</row>
    <row r="736" spans="8:24" ht="15.75" customHeight="1" x14ac:dyDescent="0.25"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</row>
    <row r="737" spans="8:24" ht="15.75" customHeight="1" x14ac:dyDescent="0.25"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</row>
    <row r="738" spans="8:24" ht="15.75" customHeight="1" x14ac:dyDescent="0.25"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</row>
    <row r="739" spans="8:24" ht="15.75" customHeight="1" x14ac:dyDescent="0.25"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</row>
    <row r="740" spans="8:24" ht="15.75" customHeight="1" x14ac:dyDescent="0.25"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</row>
    <row r="741" spans="8:24" ht="15.75" customHeight="1" x14ac:dyDescent="0.25"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</row>
    <row r="742" spans="8:24" ht="15.75" customHeight="1" x14ac:dyDescent="0.25"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</row>
    <row r="743" spans="8:24" ht="15.75" customHeight="1" x14ac:dyDescent="0.25"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</row>
    <row r="744" spans="8:24" ht="15.75" customHeight="1" x14ac:dyDescent="0.25"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</row>
    <row r="745" spans="8:24" ht="15.75" customHeight="1" x14ac:dyDescent="0.25"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</row>
    <row r="746" spans="8:24" ht="15.75" customHeight="1" x14ac:dyDescent="0.25"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</row>
    <row r="747" spans="8:24" ht="15.75" customHeight="1" x14ac:dyDescent="0.25"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</row>
    <row r="748" spans="8:24" ht="15.75" customHeight="1" x14ac:dyDescent="0.25"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</row>
    <row r="749" spans="8:24" ht="15.75" customHeight="1" x14ac:dyDescent="0.25"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</row>
    <row r="750" spans="8:24" ht="15.75" customHeight="1" x14ac:dyDescent="0.25"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</row>
    <row r="751" spans="8:24" ht="15.75" customHeight="1" x14ac:dyDescent="0.25"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</row>
    <row r="752" spans="8:24" ht="15.75" customHeight="1" x14ac:dyDescent="0.25"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</row>
    <row r="753" spans="8:24" ht="15.75" customHeight="1" x14ac:dyDescent="0.25"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</row>
    <row r="754" spans="8:24" ht="15.75" customHeight="1" x14ac:dyDescent="0.25"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</row>
    <row r="755" spans="8:24" ht="15.75" customHeight="1" x14ac:dyDescent="0.25"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</row>
    <row r="756" spans="8:24" ht="15.75" customHeight="1" x14ac:dyDescent="0.25"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</row>
    <row r="757" spans="8:24" ht="15.75" customHeight="1" x14ac:dyDescent="0.25"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</row>
    <row r="758" spans="8:24" ht="15.75" customHeight="1" x14ac:dyDescent="0.25"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</row>
    <row r="759" spans="8:24" ht="15.75" customHeight="1" x14ac:dyDescent="0.25"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</row>
    <row r="760" spans="8:24" ht="15.75" customHeight="1" x14ac:dyDescent="0.25"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</row>
    <row r="761" spans="8:24" ht="15.75" customHeight="1" x14ac:dyDescent="0.25"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</row>
    <row r="762" spans="8:24" ht="15.75" customHeight="1" x14ac:dyDescent="0.25"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</row>
    <row r="763" spans="8:24" ht="15.75" customHeight="1" x14ac:dyDescent="0.25"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</row>
    <row r="764" spans="8:24" ht="15.75" customHeight="1" x14ac:dyDescent="0.25"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</row>
    <row r="765" spans="8:24" ht="15.75" customHeight="1" x14ac:dyDescent="0.25"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</row>
    <row r="766" spans="8:24" ht="15.75" customHeight="1" x14ac:dyDescent="0.25"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</row>
    <row r="767" spans="8:24" ht="15.75" customHeight="1" x14ac:dyDescent="0.25"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</row>
    <row r="768" spans="8:24" ht="15.75" customHeight="1" x14ac:dyDescent="0.25"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</row>
    <row r="769" spans="8:24" ht="15.75" customHeight="1" x14ac:dyDescent="0.25"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</row>
    <row r="770" spans="8:24" ht="15.75" customHeight="1" x14ac:dyDescent="0.25"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</row>
    <row r="771" spans="8:24" ht="15.75" customHeight="1" x14ac:dyDescent="0.25"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</row>
    <row r="772" spans="8:24" ht="15.75" customHeight="1" x14ac:dyDescent="0.25"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</row>
    <row r="773" spans="8:24" ht="15.75" customHeight="1" x14ac:dyDescent="0.25"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</row>
    <row r="774" spans="8:24" ht="15.75" customHeight="1" x14ac:dyDescent="0.25"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</row>
    <row r="775" spans="8:24" ht="15.75" customHeight="1" x14ac:dyDescent="0.25"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</row>
    <row r="776" spans="8:24" ht="15.75" customHeight="1" x14ac:dyDescent="0.25"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</row>
    <row r="777" spans="8:24" ht="15.75" customHeight="1" x14ac:dyDescent="0.25"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</row>
    <row r="778" spans="8:24" ht="15.75" customHeight="1" x14ac:dyDescent="0.25"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</row>
    <row r="779" spans="8:24" ht="15.75" customHeight="1" x14ac:dyDescent="0.25"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</row>
    <row r="780" spans="8:24" ht="15.75" customHeight="1" x14ac:dyDescent="0.25"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</row>
    <row r="781" spans="8:24" ht="15.75" customHeight="1" x14ac:dyDescent="0.25"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</row>
    <row r="782" spans="8:24" ht="15.75" customHeight="1" x14ac:dyDescent="0.25"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</row>
    <row r="783" spans="8:24" ht="15.75" customHeight="1" x14ac:dyDescent="0.25"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</row>
    <row r="784" spans="8:24" ht="15.75" customHeight="1" x14ac:dyDescent="0.25"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</row>
    <row r="785" spans="8:24" ht="15.75" customHeight="1" x14ac:dyDescent="0.25"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</row>
    <row r="786" spans="8:24" ht="15.75" customHeight="1" x14ac:dyDescent="0.25"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</row>
    <row r="787" spans="8:24" ht="15.75" customHeight="1" x14ac:dyDescent="0.25"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</row>
    <row r="788" spans="8:24" ht="15.75" customHeight="1" x14ac:dyDescent="0.25"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</row>
    <row r="789" spans="8:24" ht="15.75" customHeight="1" x14ac:dyDescent="0.25"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</row>
    <row r="790" spans="8:24" ht="15.75" customHeight="1" x14ac:dyDescent="0.25"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</row>
    <row r="791" spans="8:24" ht="15.75" customHeight="1" x14ac:dyDescent="0.25"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</row>
    <row r="792" spans="8:24" ht="15.75" customHeight="1" x14ac:dyDescent="0.25"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</row>
    <row r="793" spans="8:24" ht="15.75" customHeight="1" x14ac:dyDescent="0.25"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</row>
    <row r="794" spans="8:24" ht="15.75" customHeight="1" x14ac:dyDescent="0.25"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</row>
    <row r="795" spans="8:24" ht="15.75" customHeight="1" x14ac:dyDescent="0.25"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</row>
    <row r="796" spans="8:24" ht="15.75" customHeight="1" x14ac:dyDescent="0.25"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</row>
    <row r="797" spans="8:24" ht="15.75" customHeight="1" x14ac:dyDescent="0.25"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</row>
    <row r="798" spans="8:24" ht="15.75" customHeight="1" x14ac:dyDescent="0.25"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</row>
    <row r="799" spans="8:24" ht="15.75" customHeight="1" x14ac:dyDescent="0.25"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</row>
    <row r="800" spans="8:24" ht="15.75" customHeight="1" x14ac:dyDescent="0.25"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</row>
    <row r="801" spans="8:24" ht="15.75" customHeight="1" x14ac:dyDescent="0.25"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</row>
    <row r="802" spans="8:24" ht="15.75" customHeight="1" x14ac:dyDescent="0.25"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</row>
    <row r="803" spans="8:24" ht="15.75" customHeight="1" x14ac:dyDescent="0.25"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</row>
    <row r="804" spans="8:24" ht="15.75" customHeight="1" x14ac:dyDescent="0.25"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</row>
    <row r="805" spans="8:24" ht="15.75" customHeight="1" x14ac:dyDescent="0.25"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</row>
    <row r="806" spans="8:24" ht="15.75" customHeight="1" x14ac:dyDescent="0.25"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</row>
    <row r="807" spans="8:24" ht="15.75" customHeight="1" x14ac:dyDescent="0.25"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</row>
    <row r="808" spans="8:24" ht="15.75" customHeight="1" x14ac:dyDescent="0.25"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</row>
    <row r="809" spans="8:24" ht="15.75" customHeight="1" x14ac:dyDescent="0.25"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</row>
    <row r="810" spans="8:24" ht="15.75" customHeight="1" x14ac:dyDescent="0.25"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</row>
    <row r="811" spans="8:24" ht="15.75" customHeight="1" x14ac:dyDescent="0.25"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</row>
    <row r="812" spans="8:24" ht="15.75" customHeight="1" x14ac:dyDescent="0.25"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</row>
    <row r="813" spans="8:24" ht="15.75" customHeight="1" x14ac:dyDescent="0.25"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</row>
    <row r="814" spans="8:24" ht="15.75" customHeight="1" x14ac:dyDescent="0.25"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</row>
    <row r="815" spans="8:24" ht="15.75" customHeight="1" x14ac:dyDescent="0.25"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</row>
    <row r="816" spans="8:24" ht="15.75" customHeight="1" x14ac:dyDescent="0.25"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</row>
    <row r="817" spans="8:24" ht="15.75" customHeight="1" x14ac:dyDescent="0.25"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</row>
    <row r="818" spans="8:24" ht="15.75" customHeight="1" x14ac:dyDescent="0.25"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</row>
    <row r="819" spans="8:24" ht="15.75" customHeight="1" x14ac:dyDescent="0.25"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</row>
    <row r="820" spans="8:24" ht="15.75" customHeight="1" x14ac:dyDescent="0.25"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</row>
    <row r="821" spans="8:24" ht="15.75" customHeight="1" x14ac:dyDescent="0.25"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</row>
    <row r="822" spans="8:24" ht="15.75" customHeight="1" x14ac:dyDescent="0.25"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</row>
    <row r="823" spans="8:24" ht="15.75" customHeight="1" x14ac:dyDescent="0.25"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</row>
    <row r="824" spans="8:24" ht="15.75" customHeight="1" x14ac:dyDescent="0.25"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</row>
    <row r="825" spans="8:24" ht="15.75" customHeight="1" x14ac:dyDescent="0.25"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</row>
    <row r="826" spans="8:24" ht="15.75" customHeight="1" x14ac:dyDescent="0.25"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</row>
    <row r="827" spans="8:24" ht="15.75" customHeight="1" x14ac:dyDescent="0.25"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</row>
    <row r="828" spans="8:24" ht="15.75" customHeight="1" x14ac:dyDescent="0.25"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</row>
    <row r="829" spans="8:24" ht="15.75" customHeight="1" x14ac:dyDescent="0.25"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</row>
    <row r="830" spans="8:24" ht="15.75" customHeight="1" x14ac:dyDescent="0.25"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</row>
    <row r="831" spans="8:24" ht="15.75" customHeight="1" x14ac:dyDescent="0.25"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</row>
    <row r="832" spans="8:24" ht="15.75" customHeight="1" x14ac:dyDescent="0.25"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</row>
    <row r="833" spans="8:24" ht="15.75" customHeight="1" x14ac:dyDescent="0.25"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</row>
    <row r="834" spans="8:24" ht="15.75" customHeight="1" x14ac:dyDescent="0.25"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</row>
    <row r="835" spans="8:24" ht="15.75" customHeight="1" x14ac:dyDescent="0.25"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</row>
    <row r="836" spans="8:24" ht="15.75" customHeight="1" x14ac:dyDescent="0.25"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</row>
    <row r="837" spans="8:24" ht="15.75" customHeight="1" x14ac:dyDescent="0.25"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</row>
    <row r="838" spans="8:24" ht="15.75" customHeight="1" x14ac:dyDescent="0.25"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</row>
    <row r="839" spans="8:24" ht="15.75" customHeight="1" x14ac:dyDescent="0.25"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</row>
    <row r="840" spans="8:24" ht="15.75" customHeight="1" x14ac:dyDescent="0.25"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</row>
    <row r="841" spans="8:24" ht="15.75" customHeight="1" x14ac:dyDescent="0.25"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</row>
    <row r="842" spans="8:24" ht="15.75" customHeight="1" x14ac:dyDescent="0.25"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</row>
    <row r="843" spans="8:24" ht="15.75" customHeight="1" x14ac:dyDescent="0.25"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</row>
    <row r="844" spans="8:24" ht="15.75" customHeight="1" x14ac:dyDescent="0.25"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</row>
    <row r="845" spans="8:24" ht="15.75" customHeight="1" x14ac:dyDescent="0.25"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</row>
    <row r="846" spans="8:24" ht="15.75" customHeight="1" x14ac:dyDescent="0.25"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</row>
    <row r="847" spans="8:24" ht="15.75" customHeight="1" x14ac:dyDescent="0.25"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</row>
    <row r="848" spans="8:24" ht="15.75" customHeight="1" x14ac:dyDescent="0.25"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</row>
    <row r="849" spans="8:24" ht="15.75" customHeight="1" x14ac:dyDescent="0.25"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</row>
    <row r="850" spans="8:24" ht="15.75" customHeight="1" x14ac:dyDescent="0.25"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</row>
    <row r="851" spans="8:24" ht="15.75" customHeight="1" x14ac:dyDescent="0.25"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</row>
    <row r="852" spans="8:24" ht="15.75" customHeight="1" x14ac:dyDescent="0.25"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</row>
    <row r="853" spans="8:24" ht="15.75" customHeight="1" x14ac:dyDescent="0.25"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</row>
    <row r="854" spans="8:24" ht="15.75" customHeight="1" x14ac:dyDescent="0.25"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</row>
    <row r="855" spans="8:24" ht="15.75" customHeight="1" x14ac:dyDescent="0.25"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</row>
    <row r="856" spans="8:24" ht="15.75" customHeight="1" x14ac:dyDescent="0.25"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</row>
    <row r="857" spans="8:24" ht="15.75" customHeight="1" x14ac:dyDescent="0.25"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</row>
    <row r="858" spans="8:24" ht="15.75" customHeight="1" x14ac:dyDescent="0.25"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</row>
    <row r="859" spans="8:24" ht="15.75" customHeight="1" x14ac:dyDescent="0.25"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</row>
    <row r="860" spans="8:24" ht="15.75" customHeight="1" x14ac:dyDescent="0.25"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</row>
    <row r="861" spans="8:24" ht="15.75" customHeight="1" x14ac:dyDescent="0.25"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</row>
    <row r="862" spans="8:24" ht="15.75" customHeight="1" x14ac:dyDescent="0.25"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</row>
    <row r="863" spans="8:24" ht="15.75" customHeight="1" x14ac:dyDescent="0.25"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</row>
    <row r="864" spans="8:24" ht="15.75" customHeight="1" x14ac:dyDescent="0.25"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</row>
    <row r="865" spans="8:24" ht="15.75" customHeight="1" x14ac:dyDescent="0.25"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</row>
    <row r="866" spans="8:24" ht="15.75" customHeight="1" x14ac:dyDescent="0.25"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</row>
    <row r="867" spans="8:24" ht="15.75" customHeight="1" x14ac:dyDescent="0.25"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</row>
    <row r="868" spans="8:24" ht="15.75" customHeight="1" x14ac:dyDescent="0.25"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</row>
    <row r="869" spans="8:24" ht="15.75" customHeight="1" x14ac:dyDescent="0.25"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</row>
    <row r="870" spans="8:24" ht="15.75" customHeight="1" x14ac:dyDescent="0.25"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</row>
    <row r="871" spans="8:24" ht="15.75" customHeight="1" x14ac:dyDescent="0.25"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</row>
    <row r="872" spans="8:24" ht="15.75" customHeight="1" x14ac:dyDescent="0.25"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</row>
    <row r="873" spans="8:24" ht="15.75" customHeight="1" x14ac:dyDescent="0.25"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</row>
    <row r="874" spans="8:24" ht="15.75" customHeight="1" x14ac:dyDescent="0.25"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</row>
    <row r="875" spans="8:24" ht="15.75" customHeight="1" x14ac:dyDescent="0.25"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</row>
    <row r="876" spans="8:24" ht="15.75" customHeight="1" x14ac:dyDescent="0.25"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</row>
    <row r="877" spans="8:24" ht="15.75" customHeight="1" x14ac:dyDescent="0.25"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</row>
    <row r="878" spans="8:24" ht="15.75" customHeight="1" x14ac:dyDescent="0.25"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</row>
    <row r="879" spans="8:24" ht="15.75" customHeight="1" x14ac:dyDescent="0.25"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</row>
    <row r="880" spans="8:24" ht="15.75" customHeight="1" x14ac:dyDescent="0.25"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</row>
    <row r="881" spans="8:24" ht="15.75" customHeight="1" x14ac:dyDescent="0.25"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</row>
    <row r="882" spans="8:24" ht="15.75" customHeight="1" x14ac:dyDescent="0.25"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</row>
    <row r="883" spans="8:24" ht="15.75" customHeight="1" x14ac:dyDescent="0.25"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</row>
    <row r="884" spans="8:24" ht="15.75" customHeight="1" x14ac:dyDescent="0.25"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</row>
    <row r="885" spans="8:24" ht="15.75" customHeight="1" x14ac:dyDescent="0.25"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</row>
    <row r="886" spans="8:24" ht="15.75" customHeight="1" x14ac:dyDescent="0.25"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</row>
    <row r="887" spans="8:24" ht="15.75" customHeight="1" x14ac:dyDescent="0.25"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</row>
    <row r="888" spans="8:24" ht="15.75" customHeight="1" x14ac:dyDescent="0.25"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</row>
    <row r="889" spans="8:24" ht="15.75" customHeight="1" x14ac:dyDescent="0.25"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</row>
    <row r="890" spans="8:24" ht="15.75" customHeight="1" x14ac:dyDescent="0.25"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</row>
    <row r="891" spans="8:24" ht="15.75" customHeight="1" x14ac:dyDescent="0.25"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</row>
    <row r="892" spans="8:24" ht="15.75" customHeight="1" x14ac:dyDescent="0.25"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</row>
    <row r="893" spans="8:24" ht="15.75" customHeight="1" x14ac:dyDescent="0.25"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</row>
    <row r="894" spans="8:24" ht="15.75" customHeight="1" x14ac:dyDescent="0.25"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</row>
    <row r="895" spans="8:24" ht="15.75" customHeight="1" x14ac:dyDescent="0.25"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</row>
    <row r="896" spans="8:24" ht="15.75" customHeight="1" x14ac:dyDescent="0.25"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</row>
    <row r="897" spans="8:24" ht="15.75" customHeight="1" x14ac:dyDescent="0.25"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</row>
    <row r="898" spans="8:24" ht="15.75" customHeight="1" x14ac:dyDescent="0.25"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</row>
    <row r="899" spans="8:24" ht="15.75" customHeight="1" x14ac:dyDescent="0.25"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</row>
    <row r="900" spans="8:24" ht="15.75" customHeight="1" x14ac:dyDescent="0.25"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</row>
    <row r="901" spans="8:24" ht="15.75" customHeight="1" x14ac:dyDescent="0.25"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</row>
    <row r="902" spans="8:24" ht="15.75" customHeight="1" x14ac:dyDescent="0.25"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</row>
    <row r="903" spans="8:24" ht="15.75" customHeight="1" x14ac:dyDescent="0.25"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</row>
    <row r="904" spans="8:24" ht="15.75" customHeight="1" x14ac:dyDescent="0.25"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</row>
    <row r="905" spans="8:24" ht="15.75" customHeight="1" x14ac:dyDescent="0.25"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</row>
    <row r="906" spans="8:24" ht="15.75" customHeight="1" x14ac:dyDescent="0.25"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</row>
    <row r="907" spans="8:24" ht="15.75" customHeight="1" x14ac:dyDescent="0.25"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</row>
    <row r="908" spans="8:24" ht="15.75" customHeight="1" x14ac:dyDescent="0.25"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</row>
    <row r="909" spans="8:24" ht="15.75" customHeight="1" x14ac:dyDescent="0.25"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</row>
    <row r="910" spans="8:24" ht="15.75" customHeight="1" x14ac:dyDescent="0.25"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</row>
    <row r="911" spans="8:24" ht="15.75" customHeight="1" x14ac:dyDescent="0.25"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</row>
    <row r="912" spans="8:24" ht="15.75" customHeight="1" x14ac:dyDescent="0.25"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</row>
    <row r="913" spans="8:24" ht="15.75" customHeight="1" x14ac:dyDescent="0.25"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</row>
    <row r="914" spans="8:24" ht="15.75" customHeight="1" x14ac:dyDescent="0.25"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</row>
    <row r="915" spans="8:24" ht="15.75" customHeight="1" x14ac:dyDescent="0.25"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</row>
    <row r="916" spans="8:24" ht="15.75" customHeight="1" x14ac:dyDescent="0.25"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</row>
    <row r="917" spans="8:24" ht="15.75" customHeight="1" x14ac:dyDescent="0.25"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</row>
    <row r="918" spans="8:24" ht="15.75" customHeight="1" x14ac:dyDescent="0.25"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</row>
    <row r="919" spans="8:24" ht="15.75" customHeight="1" x14ac:dyDescent="0.25"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</row>
    <row r="920" spans="8:24" ht="15.75" customHeight="1" x14ac:dyDescent="0.25"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</row>
    <row r="921" spans="8:24" ht="15.75" customHeight="1" x14ac:dyDescent="0.25"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</row>
    <row r="922" spans="8:24" ht="15.75" customHeight="1" x14ac:dyDescent="0.25"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</row>
    <row r="923" spans="8:24" ht="15.75" customHeight="1" x14ac:dyDescent="0.25"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</row>
    <row r="924" spans="8:24" ht="15.75" customHeight="1" x14ac:dyDescent="0.25"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</row>
    <row r="925" spans="8:24" ht="15.75" customHeight="1" x14ac:dyDescent="0.25"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</row>
    <row r="926" spans="8:24" ht="15.75" customHeight="1" x14ac:dyDescent="0.25"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</row>
    <row r="927" spans="8:24" ht="15.75" customHeight="1" x14ac:dyDescent="0.25"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</row>
    <row r="928" spans="8:24" ht="15.75" customHeight="1" x14ac:dyDescent="0.25"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</row>
    <row r="929" spans="8:24" ht="15.75" customHeight="1" x14ac:dyDescent="0.25"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</row>
    <row r="930" spans="8:24" ht="15.75" customHeight="1" x14ac:dyDescent="0.25"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</row>
    <row r="931" spans="8:24" ht="15.75" customHeight="1" x14ac:dyDescent="0.25"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</row>
    <row r="932" spans="8:24" ht="15.75" customHeight="1" x14ac:dyDescent="0.25"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</row>
    <row r="933" spans="8:24" ht="15.75" customHeight="1" x14ac:dyDescent="0.25"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</row>
    <row r="934" spans="8:24" ht="15.75" customHeight="1" x14ac:dyDescent="0.25"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</row>
    <row r="935" spans="8:24" ht="15.75" customHeight="1" x14ac:dyDescent="0.25"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</row>
    <row r="936" spans="8:24" ht="15.75" customHeight="1" x14ac:dyDescent="0.25"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</row>
    <row r="937" spans="8:24" ht="15.75" customHeight="1" x14ac:dyDescent="0.25"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</row>
    <row r="938" spans="8:24" ht="15.75" customHeight="1" x14ac:dyDescent="0.25"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</row>
    <row r="939" spans="8:24" ht="15.75" customHeight="1" x14ac:dyDescent="0.25"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</row>
    <row r="940" spans="8:24" ht="15.75" customHeight="1" x14ac:dyDescent="0.25"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</row>
    <row r="941" spans="8:24" ht="15.75" customHeight="1" x14ac:dyDescent="0.25"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</row>
    <row r="942" spans="8:24" ht="15.75" customHeight="1" x14ac:dyDescent="0.25"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</row>
    <row r="943" spans="8:24" ht="15.75" customHeight="1" x14ac:dyDescent="0.25"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</row>
    <row r="944" spans="8:24" ht="15.75" customHeight="1" x14ac:dyDescent="0.25"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</row>
    <row r="945" spans="8:24" ht="15.75" customHeight="1" x14ac:dyDescent="0.25"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</row>
    <row r="946" spans="8:24" ht="15.75" customHeight="1" x14ac:dyDescent="0.25"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</row>
    <row r="947" spans="8:24" ht="15.75" customHeight="1" x14ac:dyDescent="0.25"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</row>
    <row r="948" spans="8:24" ht="15.75" customHeight="1" x14ac:dyDescent="0.25"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</row>
    <row r="949" spans="8:24" ht="15.75" customHeight="1" x14ac:dyDescent="0.25"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</row>
    <row r="950" spans="8:24" ht="15.75" customHeight="1" x14ac:dyDescent="0.25"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</row>
    <row r="951" spans="8:24" ht="15.75" customHeight="1" x14ac:dyDescent="0.25"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</row>
    <row r="952" spans="8:24" ht="15.75" customHeight="1" x14ac:dyDescent="0.25"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</row>
    <row r="953" spans="8:24" ht="15.75" customHeight="1" x14ac:dyDescent="0.25"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</row>
    <row r="954" spans="8:24" ht="15.75" customHeight="1" x14ac:dyDescent="0.25"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</row>
    <row r="955" spans="8:24" ht="15.75" customHeight="1" x14ac:dyDescent="0.25"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</row>
    <row r="956" spans="8:24" ht="15.75" customHeight="1" x14ac:dyDescent="0.25"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</row>
    <row r="957" spans="8:24" ht="15.75" customHeight="1" x14ac:dyDescent="0.25"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</row>
    <row r="958" spans="8:24" ht="15.75" customHeight="1" x14ac:dyDescent="0.25"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</row>
    <row r="959" spans="8:24" ht="15.75" customHeight="1" x14ac:dyDescent="0.25"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</row>
    <row r="960" spans="8:24" ht="15.75" customHeight="1" x14ac:dyDescent="0.25"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</row>
    <row r="961" spans="8:24" ht="15.75" customHeight="1" x14ac:dyDescent="0.25"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</row>
    <row r="962" spans="8:24" ht="15.75" customHeight="1" x14ac:dyDescent="0.25"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</row>
    <row r="963" spans="8:24" ht="15.75" customHeight="1" x14ac:dyDescent="0.25"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</row>
    <row r="964" spans="8:24" ht="15.75" customHeight="1" x14ac:dyDescent="0.25"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</row>
    <row r="965" spans="8:24" ht="15.75" customHeight="1" x14ac:dyDescent="0.25"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</row>
    <row r="966" spans="8:24" ht="15.75" customHeight="1" x14ac:dyDescent="0.25"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</row>
    <row r="967" spans="8:24" ht="15.75" customHeight="1" x14ac:dyDescent="0.25"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</row>
    <row r="968" spans="8:24" ht="15.75" customHeight="1" x14ac:dyDescent="0.25"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</row>
    <row r="969" spans="8:24" ht="15.75" customHeight="1" x14ac:dyDescent="0.25"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</row>
    <row r="970" spans="8:24" ht="15.75" customHeight="1" x14ac:dyDescent="0.25"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</row>
    <row r="971" spans="8:24" ht="15.75" customHeight="1" x14ac:dyDescent="0.25"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</row>
    <row r="972" spans="8:24" ht="15.75" customHeight="1" x14ac:dyDescent="0.25"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</row>
    <row r="973" spans="8:24" ht="15.75" customHeight="1" x14ac:dyDescent="0.25"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</row>
    <row r="974" spans="8:24" ht="15.75" customHeight="1" x14ac:dyDescent="0.25"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</row>
    <row r="975" spans="8:24" ht="15.75" customHeight="1" x14ac:dyDescent="0.25"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</row>
    <row r="976" spans="8:24" ht="15.75" customHeight="1" x14ac:dyDescent="0.25"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</row>
    <row r="977" spans="8:24" ht="15.75" customHeight="1" x14ac:dyDescent="0.25"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</row>
    <row r="978" spans="8:24" ht="15.75" customHeight="1" x14ac:dyDescent="0.25"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</row>
    <row r="979" spans="8:24" ht="15.75" customHeight="1" x14ac:dyDescent="0.25"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</row>
    <row r="980" spans="8:24" ht="15.75" customHeight="1" x14ac:dyDescent="0.25"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</row>
    <row r="981" spans="8:24" ht="15.75" customHeight="1" x14ac:dyDescent="0.25"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</row>
    <row r="982" spans="8:24" ht="15.75" customHeight="1" x14ac:dyDescent="0.25"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</row>
    <row r="983" spans="8:24" ht="15.75" customHeight="1" x14ac:dyDescent="0.25"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</row>
    <row r="984" spans="8:24" ht="15.75" customHeight="1" x14ac:dyDescent="0.25"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</row>
    <row r="985" spans="8:24" ht="15.75" customHeight="1" x14ac:dyDescent="0.25"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</row>
    <row r="986" spans="8:24" ht="15.75" customHeight="1" x14ac:dyDescent="0.25"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</row>
    <row r="987" spans="8:24" ht="15.75" customHeight="1" x14ac:dyDescent="0.25"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</row>
    <row r="988" spans="8:24" ht="15.75" customHeight="1" x14ac:dyDescent="0.25"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</row>
    <row r="989" spans="8:24" ht="15.75" customHeight="1" x14ac:dyDescent="0.25"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</row>
    <row r="990" spans="8:24" ht="15.75" customHeight="1" x14ac:dyDescent="0.25"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</row>
    <row r="991" spans="8:24" ht="15.75" customHeight="1" x14ac:dyDescent="0.25"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</row>
    <row r="992" spans="8:24" ht="15.75" customHeight="1" x14ac:dyDescent="0.25"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</row>
    <row r="993" spans="8:24" ht="15.75" customHeight="1" x14ac:dyDescent="0.25"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</row>
    <row r="994" spans="8:24" ht="15.75" customHeight="1" x14ac:dyDescent="0.25"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</row>
    <row r="995" spans="8:24" ht="15.75" customHeight="1" x14ac:dyDescent="0.25"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</row>
    <row r="996" spans="8:24" ht="15.75" customHeight="1" x14ac:dyDescent="0.25"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</row>
    <row r="997" spans="8:24" ht="15.75" customHeight="1" x14ac:dyDescent="0.25"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</row>
    <row r="998" spans="8:24" ht="15.75" customHeight="1" x14ac:dyDescent="0.25"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</row>
    <row r="999" spans="8:24" ht="15.75" customHeight="1" x14ac:dyDescent="0.25"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</row>
    <row r="1000" spans="8:24" ht="15.75" customHeight="1" x14ac:dyDescent="0.25"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</row>
  </sheetData>
  <mergeCells count="6">
    <mergeCell ref="AA20:AB20"/>
    <mergeCell ref="A1:G1"/>
    <mergeCell ref="G7:H9"/>
    <mergeCell ref="AA17:AB17"/>
    <mergeCell ref="AA18:AB18"/>
    <mergeCell ref="AA19:AB1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/>
  </sheetViews>
  <sheetFormatPr defaultColWidth="12.625" defaultRowHeight="15" customHeight="1" x14ac:dyDescent="0.2"/>
  <cols>
    <col min="1" max="1" width="20.75" customWidth="1"/>
    <col min="2" max="2" width="14.25" customWidth="1"/>
    <col min="3" max="5" width="8" customWidth="1"/>
    <col min="6" max="6" width="9.625" customWidth="1"/>
    <col min="7" max="7" width="8" customWidth="1"/>
    <col min="8" max="8" width="12.5" customWidth="1"/>
    <col min="9" max="9" width="13.125" customWidth="1"/>
    <col min="10" max="10" width="11.625" customWidth="1"/>
    <col min="11" max="11" width="12.5" customWidth="1"/>
    <col min="12" max="12" width="8" customWidth="1"/>
    <col min="13" max="13" width="11.375" customWidth="1"/>
    <col min="14" max="14" width="12.25" customWidth="1"/>
    <col min="15" max="15" width="4.625" customWidth="1"/>
    <col min="16" max="16" width="8" customWidth="1"/>
    <col min="17" max="17" width="9.125" customWidth="1"/>
    <col min="18" max="18" width="8" customWidth="1"/>
    <col min="19" max="26" width="7.625" customWidth="1"/>
  </cols>
  <sheetData>
    <row r="1" spans="1:26" ht="26.25" x14ac:dyDescent="0.4">
      <c r="A1" s="274" t="s">
        <v>386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6"/>
      <c r="O1" s="59"/>
      <c r="P1" s="59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x14ac:dyDescent="0.25">
      <c r="A2" s="75" t="s">
        <v>387</v>
      </c>
      <c r="B2" s="43"/>
      <c r="C2" s="43"/>
      <c r="D2" s="43"/>
      <c r="E2" s="43"/>
      <c r="F2" s="43"/>
      <c r="G2" s="43"/>
      <c r="H2" s="59"/>
      <c r="I2" s="43"/>
      <c r="J2" s="43"/>
      <c r="K2" s="43"/>
      <c r="L2" s="43"/>
      <c r="M2" s="59"/>
      <c r="N2" s="59"/>
      <c r="O2" s="59"/>
      <c r="P2" s="59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30" x14ac:dyDescent="0.25">
      <c r="A3" s="43"/>
      <c r="B3" s="43"/>
      <c r="C3" s="43"/>
      <c r="D3" s="43"/>
      <c r="E3" s="43"/>
      <c r="F3" s="43"/>
      <c r="G3" s="43"/>
      <c r="H3" s="76" t="s">
        <v>388</v>
      </c>
      <c r="I3" s="77" t="s">
        <v>389</v>
      </c>
      <c r="J3" s="77" t="s">
        <v>390</v>
      </c>
      <c r="K3" s="78" t="s">
        <v>38</v>
      </c>
      <c r="L3" s="43"/>
      <c r="M3" s="59"/>
      <c r="N3" s="59"/>
      <c r="O3" s="59"/>
      <c r="P3" s="59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x14ac:dyDescent="0.3">
      <c r="A4" s="79" t="s">
        <v>391</v>
      </c>
      <c r="B4" s="43"/>
      <c r="C4" s="43"/>
      <c r="D4" s="43"/>
      <c r="E4" s="43"/>
      <c r="F4" s="43"/>
      <c r="G4" s="43"/>
      <c r="H4" s="59"/>
      <c r="I4" s="43"/>
      <c r="J4" s="80"/>
      <c r="K4" s="43"/>
      <c r="L4" s="43"/>
      <c r="M4" s="59"/>
      <c r="N4" s="59"/>
      <c r="O4" s="59"/>
      <c r="P4" s="59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.75" x14ac:dyDescent="0.3">
      <c r="A5" s="81" t="s">
        <v>392</v>
      </c>
      <c r="B5" s="43"/>
      <c r="C5" s="43"/>
      <c r="D5" s="43"/>
      <c r="E5" s="43"/>
      <c r="F5" s="43"/>
      <c r="G5" s="75" t="s">
        <v>393</v>
      </c>
      <c r="H5" s="59">
        <f>SUMIF(('Data Form'!$C$6:$C$409), "A", 'Data Form'!I$6:I$409)</f>
        <v>13425523</v>
      </c>
      <c r="I5" s="59">
        <f>SUMIFS(('Data Form'!$I$6:$I$409),('Data Form'!$C$6:$C$409), "A", ('Data Form'!H$6:H$409), "SL")</f>
        <v>13425523</v>
      </c>
      <c r="J5" s="59">
        <f>SUMIFS(('Data Form'!$I$6:$I$409),('Data Form'!$C$6:$C$409), "A", ('Data Form'!H$6:H$409), "F")</f>
        <v>0</v>
      </c>
      <c r="K5" s="59">
        <f t="shared" ref="K5:K9" si="0">I5+J5</f>
        <v>13425523</v>
      </c>
      <c r="L5" s="43"/>
      <c r="M5" s="59"/>
      <c r="N5" s="59"/>
      <c r="O5" s="59"/>
      <c r="P5" s="59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5.75" x14ac:dyDescent="0.3">
      <c r="A6" s="81" t="s">
        <v>394</v>
      </c>
      <c r="B6" s="43"/>
      <c r="C6" s="43"/>
      <c r="D6" s="43"/>
      <c r="E6" s="43"/>
      <c r="F6" s="43"/>
      <c r="G6" s="75" t="s">
        <v>395</v>
      </c>
      <c r="H6" s="59">
        <f>SUMIF(('Data Form'!$C$6:$C$409), "F", 'Data Form'!I$6:I$409)</f>
        <v>470604</v>
      </c>
      <c r="I6" s="59">
        <f>SUMIFS(('Data Form'!$I$6:$I$409),('Data Form'!$C$6:$C$409), "F", ('Data Form'!H$6:H$409), "SL")</f>
        <v>35000</v>
      </c>
      <c r="J6" s="59">
        <f>SUMIFS(('Data Form'!$I$6:$I$409),('Data Form'!$C$6:$C$409), "F", ('Data Form'!H$6:H$409), "F")</f>
        <v>435604</v>
      </c>
      <c r="K6" s="59">
        <f t="shared" si="0"/>
        <v>470604</v>
      </c>
      <c r="L6" s="43"/>
      <c r="M6" s="59"/>
      <c r="N6" s="59"/>
      <c r="O6" s="59"/>
      <c r="P6" s="59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5.75" x14ac:dyDescent="0.3">
      <c r="A7" s="81" t="s">
        <v>396</v>
      </c>
      <c r="B7" s="43"/>
      <c r="C7" s="43"/>
      <c r="D7" s="43"/>
      <c r="E7" s="43"/>
      <c r="F7" s="43"/>
      <c r="G7" s="75" t="s">
        <v>397</v>
      </c>
      <c r="H7" s="59">
        <f>SUMIF(('Data Form'!$C$6:$C$409), "C", 'Data Form'!I$6:I$409)</f>
        <v>798104</v>
      </c>
      <c r="I7" s="59">
        <f>SUMIFS(('Data Form'!$I$6:$I$409),('Data Form'!$C$6:$C$409), "C", ('Data Form'!H$6:H$409), "SL")</f>
        <v>327500</v>
      </c>
      <c r="J7" s="59">
        <f>SUMIFS(('Data Form'!$I$6:$I$409),('Data Form'!$C$6:$C$409), "C", ('Data Form'!H$6:H$409), "F")</f>
        <v>470604</v>
      </c>
      <c r="K7" s="59">
        <f t="shared" si="0"/>
        <v>798104</v>
      </c>
      <c r="L7" s="43"/>
      <c r="M7" s="59"/>
      <c r="N7" s="59"/>
      <c r="O7" s="59"/>
      <c r="P7" s="59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5.75" x14ac:dyDescent="0.3">
      <c r="A8" s="81" t="s">
        <v>398</v>
      </c>
      <c r="B8" s="43"/>
      <c r="C8" s="43"/>
      <c r="D8" s="43"/>
      <c r="E8" s="43"/>
      <c r="F8" s="43"/>
      <c r="G8" s="75" t="s">
        <v>399</v>
      </c>
      <c r="H8" s="59">
        <f>SUMIF(('Data Form'!$C$6:$C$409), "V", 'Data Form'!I$6:I$409)</f>
        <v>1157253</v>
      </c>
      <c r="I8" s="59">
        <f>SUMIFS(('Data Form'!$I$6:$I$409),('Data Form'!$C$6:$C$409), "V", ('Data Form'!H$6:H$409), "SL")</f>
        <v>1157253</v>
      </c>
      <c r="J8" s="59">
        <f>SUMIFS(('Data Form'!$I$6:$I$409),('Data Form'!$C$6:$C$409), "V", ('Data Form'!H$6:H$409), "F")</f>
        <v>0</v>
      </c>
      <c r="K8" s="59">
        <f t="shared" si="0"/>
        <v>1157253</v>
      </c>
      <c r="L8" s="43"/>
      <c r="M8" s="59"/>
      <c r="N8" s="59"/>
      <c r="O8" s="59"/>
      <c r="P8" s="59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5.75" x14ac:dyDescent="0.3">
      <c r="A9" s="82" t="s">
        <v>345</v>
      </c>
      <c r="B9" s="43"/>
      <c r="C9" s="43"/>
      <c r="D9" s="43"/>
      <c r="E9" s="43"/>
      <c r="F9" s="43"/>
      <c r="G9" s="43"/>
      <c r="H9" s="74">
        <f t="shared" ref="H9:J9" si="1">SUM(H5:H8)</f>
        <v>15851484</v>
      </c>
      <c r="I9" s="74">
        <f t="shared" si="1"/>
        <v>14945276</v>
      </c>
      <c r="J9" s="74">
        <f t="shared" si="1"/>
        <v>906208</v>
      </c>
      <c r="K9" s="74">
        <f t="shared" si="0"/>
        <v>15851484</v>
      </c>
      <c r="L9" s="43"/>
      <c r="M9" s="59"/>
      <c r="N9" s="59"/>
      <c r="O9" s="59"/>
      <c r="P9" s="59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x14ac:dyDescent="0.25">
      <c r="A10" s="43"/>
      <c r="B10" s="43"/>
      <c r="C10" s="43"/>
      <c r="D10" s="43"/>
      <c r="E10" s="43"/>
      <c r="F10" s="83" t="s">
        <v>400</v>
      </c>
      <c r="G10" s="43"/>
      <c r="H10" s="59"/>
      <c r="I10" s="43"/>
      <c r="J10" s="43"/>
      <c r="K10" s="43"/>
      <c r="L10" s="43"/>
      <c r="M10" s="59"/>
      <c r="N10" s="59"/>
      <c r="O10" s="59"/>
      <c r="P10" s="59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29.25" customHeight="1" x14ac:dyDescent="0.25">
      <c r="A11" s="43"/>
      <c r="B11" s="43"/>
      <c r="C11" s="43"/>
      <c r="D11" s="43"/>
      <c r="E11" s="43"/>
      <c r="F11" s="275" t="s">
        <v>401</v>
      </c>
      <c r="G11" s="276"/>
      <c r="H11" s="84">
        <f>'Data Form'!I411</f>
        <v>15851484</v>
      </c>
      <c r="I11" s="43"/>
      <c r="J11" s="43"/>
      <c r="K11" s="43"/>
      <c r="L11" s="43"/>
      <c r="M11" s="59"/>
      <c r="N11" s="59"/>
      <c r="O11" s="59"/>
      <c r="P11" s="59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45.75" x14ac:dyDescent="0.3">
      <c r="A12" s="79" t="s">
        <v>402</v>
      </c>
      <c r="B12" s="43"/>
      <c r="C12" s="43"/>
      <c r="D12" s="43"/>
      <c r="E12" s="43"/>
      <c r="F12" s="43"/>
      <c r="G12" s="43"/>
      <c r="H12" s="76" t="s">
        <v>388</v>
      </c>
      <c r="I12" s="77" t="s">
        <v>389</v>
      </c>
      <c r="J12" s="77" t="s">
        <v>390</v>
      </c>
      <c r="K12" s="78" t="s">
        <v>38</v>
      </c>
      <c r="L12" s="80" t="s">
        <v>403</v>
      </c>
      <c r="M12" s="85" t="s">
        <v>389</v>
      </c>
      <c r="N12" s="85" t="s">
        <v>390</v>
      </c>
      <c r="O12" s="59"/>
      <c r="P12" s="59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5.75" x14ac:dyDescent="0.3">
      <c r="A13" s="81" t="s">
        <v>329</v>
      </c>
      <c r="B13" s="43"/>
      <c r="C13" s="43"/>
      <c r="D13" s="43"/>
      <c r="E13" s="43"/>
      <c r="F13" s="43"/>
      <c r="G13" s="75" t="s">
        <v>289</v>
      </c>
      <c r="H13" s="59">
        <f>SUMIF(('Data Form'!$E$6:$E$409), "B1", 'Data Form'!I$6:I$409)</f>
        <v>100000</v>
      </c>
      <c r="I13" s="59">
        <f>SUMIFS(('Data Form'!$I$6:$I$409),('Data Form'!$E$6:$E$409), "B1", ('Data Form'!H$6:H$409), "SL")</f>
        <v>100000</v>
      </c>
      <c r="J13" s="59">
        <f>SUMIFS(('Data Form'!$I$6:$I$409),('Data Form'!$E$6:$E$409), "B1", ('Data Form'!H$6:H$409), "F")</f>
        <v>0</v>
      </c>
      <c r="K13" s="59">
        <f t="shared" ref="K13:K21" si="2">I13+J13</f>
        <v>100000</v>
      </c>
      <c r="L13" s="43"/>
      <c r="M13" s="59"/>
      <c r="N13" s="59"/>
      <c r="O13" s="59"/>
      <c r="P13" s="59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5.75" x14ac:dyDescent="0.3">
      <c r="A14" s="81" t="s">
        <v>404</v>
      </c>
      <c r="B14" s="43"/>
      <c r="C14" s="43"/>
      <c r="D14" s="43"/>
      <c r="E14" s="43"/>
      <c r="F14" s="43"/>
      <c r="G14" s="75" t="s">
        <v>286</v>
      </c>
      <c r="H14" s="59">
        <f>SUMIF(('Data Form'!$E$6:$E$409), "B2", 'Data Form'!I$6:I$409)</f>
        <v>2315506</v>
      </c>
      <c r="I14" s="59">
        <f>SUMIFS(('Data Form'!$I$6:$I$409),('Data Form'!$E$6:$E$409), "B2", ('Data Form'!H$6:H$409), "SL")</f>
        <v>2315506</v>
      </c>
      <c r="J14" s="59">
        <f>SUMIFS(('Data Form'!$I$6:$I$409),('Data Form'!$E$6:$E$409), "B2", ('Data Form'!H$6:H$409), "F")</f>
        <v>0</v>
      </c>
      <c r="K14" s="59">
        <f t="shared" si="2"/>
        <v>2315506</v>
      </c>
      <c r="L14" s="43"/>
      <c r="M14" s="59"/>
      <c r="N14" s="59"/>
      <c r="O14" s="59"/>
      <c r="P14" s="59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5.75" x14ac:dyDescent="0.3">
      <c r="A15" s="81" t="s">
        <v>405</v>
      </c>
      <c r="B15" s="43"/>
      <c r="C15" s="43"/>
      <c r="D15" s="43"/>
      <c r="E15" s="43"/>
      <c r="F15" s="43"/>
      <c r="G15" s="75" t="s">
        <v>327</v>
      </c>
      <c r="H15" s="59">
        <f>SUMIF(('Data Form'!$E$6:$E$409), "B3", 'Data Form'!I$6:I$409)</f>
        <v>788104</v>
      </c>
      <c r="I15" s="59">
        <f>SUMIFS(('Data Form'!$I$6:$I$409),('Data Form'!$E$6:$E$409), "B3", ('Data Form'!H$6:H$409), "SL")</f>
        <v>317500</v>
      </c>
      <c r="J15" s="59">
        <f>SUMIFS(('Data Form'!$I$6:$I$409),('Data Form'!$E$6:$E$409), "B3", ('Data Form'!H$6:H$409), "F")</f>
        <v>470604</v>
      </c>
      <c r="K15" s="59">
        <f t="shared" si="2"/>
        <v>788104</v>
      </c>
      <c r="L15" s="43"/>
      <c r="M15" s="59"/>
      <c r="N15" s="59"/>
      <c r="O15" s="59"/>
      <c r="P15" s="59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5.75" x14ac:dyDescent="0.3">
      <c r="A16" s="81" t="s">
        <v>406</v>
      </c>
      <c r="B16" s="43"/>
      <c r="C16" s="43"/>
      <c r="D16" s="43"/>
      <c r="E16" s="43"/>
      <c r="F16" s="43"/>
      <c r="G16" s="75" t="s">
        <v>268</v>
      </c>
      <c r="H16" s="59">
        <f>SUMIFS(('Data Form'!$I$6:$I$409),('Data Form'!$E$6:$E$409),"B4",('Data Form'!$D$6:$D$409),"1")</f>
        <v>0</v>
      </c>
      <c r="I16" s="59">
        <f>SUMIFS(('Data Form'!$I$6:$I$409),('Data Form'!$E$6:$E$409),"B4",('Data Form'!$D$6:$D$409),"1",('Data Form'!$H$6:$H$409), "SL" )</f>
        <v>0</v>
      </c>
      <c r="J16" s="59">
        <f>SUMIFS(('Data Form'!$I$6:$I$409),('Data Form'!$E$6:$E$409),"B4",('Data Form'!$D$6:$D$409),"1",('Data Form'!$H$6:$H$409), "F" )</f>
        <v>0</v>
      </c>
      <c r="K16" s="59">
        <f t="shared" si="2"/>
        <v>0</v>
      </c>
      <c r="L16" s="43"/>
      <c r="M16" s="59">
        <f>ROUND(+I16*'Fringe Benefits'!$E$11,2)</f>
        <v>0</v>
      </c>
      <c r="N16" s="59">
        <f>ROUND(+J16*'Fringe Benefits'!$E$11,2)</f>
        <v>0</v>
      </c>
      <c r="O16" s="59"/>
      <c r="P16" s="59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5.75" x14ac:dyDescent="0.3">
      <c r="A17" s="81" t="s">
        <v>407</v>
      </c>
      <c r="B17" s="43"/>
      <c r="C17" s="43"/>
      <c r="D17" s="43"/>
      <c r="E17" s="43"/>
      <c r="F17" s="43"/>
      <c r="G17" s="75" t="s">
        <v>268</v>
      </c>
      <c r="H17" s="59">
        <f>SUMIF(('Data Form'!$E$6:$E$409), "B4", 'Data Form'!I$6:I$409)-H16</f>
        <v>1500</v>
      </c>
      <c r="I17" s="59">
        <f>SUMIFS(('Data Form'!$I$6:$I$409),('Data Form'!$E$6:$E$409), "B4", ('Data Form'!H$6:H$409), "SL")-I16</f>
        <v>1500</v>
      </c>
      <c r="J17" s="59">
        <f>SUMIFS(('Data Form'!$I$6:$I$409),('Data Form'!$E$6:$E$409), "B4", ('Data Form'!H$6:H$409), "F")-J16</f>
        <v>0</v>
      </c>
      <c r="K17" s="59">
        <f t="shared" si="2"/>
        <v>1500</v>
      </c>
      <c r="L17" s="43"/>
      <c r="M17" s="59"/>
      <c r="N17" s="59"/>
      <c r="O17" s="59"/>
      <c r="P17" s="59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5.75" x14ac:dyDescent="0.3">
      <c r="A18" s="81" t="s">
        <v>408</v>
      </c>
      <c r="B18" s="43"/>
      <c r="C18" s="43"/>
      <c r="D18" s="43"/>
      <c r="E18" s="43"/>
      <c r="F18" s="43"/>
      <c r="G18" s="75" t="s">
        <v>184</v>
      </c>
      <c r="H18" s="59">
        <f>SUMIFS(('Data Form'!$I$6:$I$409),('Data Form'!$E$6:$E$409),"B5",('Data Form'!$D$6:$D$409),"1")</f>
        <v>4000</v>
      </c>
      <c r="I18" s="59">
        <f>SUMIFS(('Data Form'!$I$6:$I$409),('Data Form'!$E$6:$E$409),"B5",('Data Form'!$D$6:$D$409),"1",('Data Form'!$H$6:$H$409), "SL" )</f>
        <v>4000</v>
      </c>
      <c r="J18" s="59">
        <f>SUMIFS(('Data Form'!$I$6:$I$409),('Data Form'!$E$6:$E$409),"B5",('Data Form'!$D$6:$D$409),"1",('Data Form'!$H$6:$H$409), "F" )</f>
        <v>0</v>
      </c>
      <c r="K18" s="59">
        <f t="shared" si="2"/>
        <v>4000</v>
      </c>
      <c r="L18" s="43"/>
      <c r="M18" s="59">
        <f>ROUND(+I18*'Fringe Benefits'!$E$11,2)</f>
        <v>2114.7800000000002</v>
      </c>
      <c r="N18" s="59">
        <f>ROUND(+J18*'Fringe Benefits'!$E$11,2)</f>
        <v>0</v>
      </c>
      <c r="O18" s="59"/>
      <c r="P18" s="59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5.75" x14ac:dyDescent="0.3">
      <c r="A19" s="81" t="s">
        <v>409</v>
      </c>
      <c r="B19" s="43"/>
      <c r="C19" s="43"/>
      <c r="D19" s="43"/>
      <c r="E19" s="43"/>
      <c r="F19" s="43"/>
      <c r="G19" s="75" t="s">
        <v>184</v>
      </c>
      <c r="H19" s="59">
        <f>SUMIF(('Data Form'!$E$6:$E$409), "B5", 'Data Form'!I$6:I$409)-H18</f>
        <v>11000</v>
      </c>
      <c r="I19" s="59">
        <f>SUMIFS(('Data Form'!$I$6:$I$409),('Data Form'!$E$6:$E$409), "B5", ('Data Form'!H$6:H$409), "SL")-I18</f>
        <v>11000</v>
      </c>
      <c r="J19" s="59">
        <f>SUMIFS(('Data Form'!$I$6:$I$409),('Data Form'!$E$6:$E$409), "B5", ('Data Form'!H$6:H$409), "F")-J18</f>
        <v>0</v>
      </c>
      <c r="K19" s="59">
        <f t="shared" si="2"/>
        <v>11000</v>
      </c>
      <c r="L19" s="43"/>
      <c r="M19" s="59"/>
      <c r="N19" s="59"/>
      <c r="O19" s="59"/>
      <c r="P19" s="59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5.75" x14ac:dyDescent="0.3">
      <c r="A20" s="81" t="s">
        <v>410</v>
      </c>
      <c r="B20" s="43"/>
      <c r="C20" s="43"/>
      <c r="D20" s="43"/>
      <c r="E20" s="43"/>
      <c r="F20" s="43"/>
      <c r="G20" s="75" t="s">
        <v>233</v>
      </c>
      <c r="H20" s="59">
        <f>SUMIFS(('Data Form'!$I$6:$I$409),('Data Form'!$E$6:$E$409),"B6",('Data Form'!$D$6:$D$409),"1")</f>
        <v>487530</v>
      </c>
      <c r="I20" s="59">
        <f>SUMIFS(('Data Form'!$I$6:$I$409),('Data Form'!$E$6:$E$409),"B6",('Data Form'!$D$6:$D$409),"1",('Data Form'!$H$6:$H$409), "SL" )</f>
        <v>487530</v>
      </c>
      <c r="J20" s="59">
        <f>SUMIFS(('Data Form'!$I$6:$I$409),('Data Form'!$E$6:$E$409),"B6",('Data Form'!$D$6:$D$409),"1",('Data Form'!$H$6:$H$409), "F" )</f>
        <v>0</v>
      </c>
      <c r="K20" s="59">
        <f t="shared" si="2"/>
        <v>487530</v>
      </c>
      <c r="L20" s="43"/>
      <c r="M20" s="59">
        <f>ROUND(+I20*'Fringe Benefits'!$E$11,2)</f>
        <v>257754.73</v>
      </c>
      <c r="N20" s="59">
        <f>ROUND(+J20*'Fringe Benefits'!$E$11,2)</f>
        <v>0</v>
      </c>
      <c r="O20" s="59"/>
      <c r="P20" s="59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5.75" customHeight="1" x14ac:dyDescent="0.3">
      <c r="A21" s="81" t="s">
        <v>411</v>
      </c>
      <c r="B21" s="43"/>
      <c r="C21" s="43"/>
      <c r="D21" s="43"/>
      <c r="E21" s="43"/>
      <c r="F21" s="43"/>
      <c r="G21" s="75" t="s">
        <v>233</v>
      </c>
      <c r="H21" s="59">
        <f>SUMIF(('Data Form'!$E$6:$E$409), "B6", 'Data Form'!I$6:I$409)-H20</f>
        <v>223900</v>
      </c>
      <c r="I21" s="59">
        <f>SUMIFS(('Data Form'!$I$6:$I$409),('Data Form'!$E$6:$E$409), "B6", ('Data Form'!H$6:H$409), "SL")-I20</f>
        <v>223900</v>
      </c>
      <c r="J21" s="59">
        <f>SUMIFS(('Data Form'!$I$6:$I$409),('Data Form'!$E$6:$E$409), "B6", ('Data Form'!H$6:H$409), "F")-J20</f>
        <v>0</v>
      </c>
      <c r="K21" s="59">
        <f t="shared" si="2"/>
        <v>223900</v>
      </c>
      <c r="L21" s="43"/>
      <c r="M21" s="59"/>
      <c r="N21" s="59"/>
      <c r="O21" s="59"/>
      <c r="P21" s="59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5.75" customHeight="1" x14ac:dyDescent="0.3">
      <c r="A22" s="81" t="s">
        <v>412</v>
      </c>
      <c r="B22" s="43"/>
      <c r="C22" s="43"/>
      <c r="D22" s="43"/>
      <c r="E22" s="43"/>
      <c r="F22" s="43"/>
      <c r="G22" s="75" t="s">
        <v>413</v>
      </c>
      <c r="H22" s="59">
        <f>+J22+I22</f>
        <v>259869.51</v>
      </c>
      <c r="I22" s="59">
        <f t="shared" ref="I22:J22" si="3">SUM(M13:M21)</f>
        <v>259869.51</v>
      </c>
      <c r="J22" s="59">
        <f t="shared" si="3"/>
        <v>0</v>
      </c>
      <c r="K22" s="59">
        <f>+M22+N22</f>
        <v>259869.51</v>
      </c>
      <c r="L22" s="43"/>
      <c r="M22" s="74">
        <f t="shared" ref="M22:N22" si="4">SUM(M13:M21)</f>
        <v>259869.51</v>
      </c>
      <c r="N22" s="74">
        <f t="shared" si="4"/>
        <v>0</v>
      </c>
      <c r="O22" s="59"/>
      <c r="P22" s="59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5.75" customHeight="1" x14ac:dyDescent="0.3">
      <c r="A23" s="82" t="s">
        <v>414</v>
      </c>
      <c r="B23" s="43"/>
      <c r="C23" s="43"/>
      <c r="D23" s="43"/>
      <c r="E23" s="43"/>
      <c r="F23" s="43"/>
      <c r="G23" s="43"/>
      <c r="H23" s="74">
        <f t="shared" ref="H23:K23" si="5">SUM(H13:H22)</f>
        <v>4191409.51</v>
      </c>
      <c r="I23" s="74">
        <f t="shared" si="5"/>
        <v>3720805.51</v>
      </c>
      <c r="J23" s="74">
        <f t="shared" si="5"/>
        <v>470604</v>
      </c>
      <c r="K23" s="74">
        <f t="shared" si="5"/>
        <v>4191409.51</v>
      </c>
      <c r="L23" s="43"/>
      <c r="M23" s="59"/>
      <c r="N23" s="59"/>
      <c r="O23" s="59"/>
      <c r="P23" s="59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5.75" customHeight="1" x14ac:dyDescent="0.25">
      <c r="A24" s="43"/>
      <c r="B24" s="43"/>
      <c r="C24" s="43"/>
      <c r="D24" s="43"/>
      <c r="E24" s="43"/>
      <c r="F24" s="43"/>
      <c r="G24" s="43"/>
      <c r="H24" s="59"/>
      <c r="I24" s="43"/>
      <c r="J24" s="43"/>
      <c r="K24" s="43"/>
      <c r="L24" s="43"/>
      <c r="M24" s="59"/>
      <c r="N24" s="59"/>
      <c r="O24" s="59"/>
      <c r="P24" s="59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5.75" customHeight="1" x14ac:dyDescent="0.25">
      <c r="A25" s="43"/>
      <c r="B25" s="43"/>
      <c r="C25" s="43"/>
      <c r="D25" s="43"/>
      <c r="E25" s="43"/>
      <c r="F25" s="43"/>
      <c r="G25" s="43"/>
      <c r="H25" s="59"/>
      <c r="I25" s="43"/>
      <c r="J25" s="43"/>
      <c r="K25" s="43"/>
      <c r="L25" s="43"/>
      <c r="M25" s="59"/>
      <c r="N25" s="59"/>
      <c r="O25" s="59"/>
      <c r="P25" s="59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5.75" customHeight="1" x14ac:dyDescent="0.3">
      <c r="A26" s="79" t="s">
        <v>415</v>
      </c>
      <c r="B26" s="43"/>
      <c r="C26" s="43"/>
      <c r="D26" s="43"/>
      <c r="E26" s="43"/>
      <c r="F26" s="85" t="s">
        <v>416</v>
      </c>
      <c r="G26" s="43"/>
      <c r="H26" s="76" t="s">
        <v>388</v>
      </c>
      <c r="I26" s="77" t="s">
        <v>389</v>
      </c>
      <c r="J26" s="77" t="s">
        <v>390</v>
      </c>
      <c r="K26" s="78" t="s">
        <v>38</v>
      </c>
      <c r="L26" s="80" t="s">
        <v>403</v>
      </c>
      <c r="M26" s="85" t="s">
        <v>389</v>
      </c>
      <c r="N26" s="85" t="s">
        <v>390</v>
      </c>
      <c r="O26" s="59"/>
      <c r="P26" s="85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5.75" customHeight="1" x14ac:dyDescent="0.3">
      <c r="A27" s="81" t="s">
        <v>417</v>
      </c>
      <c r="B27" s="43"/>
      <c r="C27" s="43"/>
      <c r="D27" s="43"/>
      <c r="E27" s="43"/>
      <c r="F27" s="86"/>
      <c r="G27" s="75"/>
      <c r="H27" s="87">
        <f>SUMIFS(('Data Form'!$I$6:$I$409),('Data Form'!$E$6:$E$409),"C1",('Data Form'!$D$6:$D$409),"1")</f>
        <v>0</v>
      </c>
      <c r="I27" s="87">
        <f>SUMIFS(('Data Form'!$I$6:$I$409),('Data Form'!$E$6:$E$409),"C1",('Data Form'!$D$6:$D$409),"1",('Data Form'!$H$6:$H$409), "SL" )</f>
        <v>0</v>
      </c>
      <c r="J27" s="87">
        <f>SUMIFS(('Data Form'!$I$6:$I$409),('Data Form'!$E$6:$E$409),"C1",('Data Form'!$D$6:$D$409),"1",('Data Form'!$H$6:$H$409), "F" )</f>
        <v>0</v>
      </c>
      <c r="K27" s="87">
        <f t="shared" ref="K27:K50" si="6">I27+J27</f>
        <v>0</v>
      </c>
      <c r="L27" s="88"/>
      <c r="M27" s="87">
        <f>ROUND(+I27*'Fringe Benefits'!$E$11,2)</f>
        <v>0</v>
      </c>
      <c r="N27" s="87">
        <f>ROUND(+J27*'Fringe Benefits'!$E$11,2)</f>
        <v>0</v>
      </c>
      <c r="O27" s="59"/>
      <c r="P27" s="277"/>
      <c r="Q27" s="248"/>
      <c r="R27" s="248"/>
      <c r="S27" s="43"/>
      <c r="T27" s="43"/>
      <c r="U27" s="43"/>
      <c r="V27" s="43"/>
      <c r="W27" s="43"/>
      <c r="X27" s="43"/>
      <c r="Y27" s="43"/>
      <c r="Z27" s="43"/>
    </row>
    <row r="28" spans="1:26" ht="15.75" customHeight="1" x14ac:dyDescent="0.3">
      <c r="A28" s="81" t="s">
        <v>418</v>
      </c>
      <c r="B28" s="43"/>
      <c r="C28" s="43"/>
      <c r="D28" s="43"/>
      <c r="E28" s="43"/>
      <c r="F28" s="89"/>
      <c r="G28" s="75" t="s">
        <v>373</v>
      </c>
      <c r="H28" s="59">
        <f>SUMIF(('Data Form'!$E$6:$E$409), "C1", 'Data Form'!I$6:I$409)-H27</f>
        <v>0</v>
      </c>
      <c r="I28" s="59">
        <f>SUMIFS(('Data Form'!$I$6:$I$409),('Data Form'!$E$6:$E$409), "C1", ('Data Form'!H$6:H$409), "SL")-I27</f>
        <v>0</v>
      </c>
      <c r="J28" s="59">
        <f>SUMIFS(('Data Form'!$I$6:$I$409),('Data Form'!$E$6:$E$409), "C1", ('Data Form'!H$6:H$409), "F")-J27</f>
        <v>0</v>
      </c>
      <c r="K28" s="59">
        <f t="shared" si="6"/>
        <v>0</v>
      </c>
      <c r="L28" s="43"/>
      <c r="M28" s="59"/>
      <c r="N28" s="59"/>
      <c r="O28" s="59"/>
      <c r="P28" s="278" t="s">
        <v>419</v>
      </c>
      <c r="Q28" s="250"/>
      <c r="R28" s="251"/>
      <c r="S28" s="43"/>
      <c r="T28" s="43"/>
      <c r="U28" s="43"/>
      <c r="V28" s="43"/>
      <c r="W28" s="43"/>
      <c r="X28" s="43"/>
      <c r="Y28" s="43"/>
      <c r="Z28" s="43"/>
    </row>
    <row r="29" spans="1:26" ht="15.75" customHeight="1" x14ac:dyDescent="0.3">
      <c r="A29" s="81" t="s">
        <v>420</v>
      </c>
      <c r="B29" s="43"/>
      <c r="C29" s="43"/>
      <c r="D29" s="43"/>
      <c r="E29" s="43"/>
      <c r="F29" s="89"/>
      <c r="G29" s="75" t="s">
        <v>374</v>
      </c>
      <c r="H29" s="59">
        <f>SUMIFS(('Data Form'!$I$6:$I$409),('Data Form'!$E$6:$E$409),"C2",('Data Form'!$D$6:$D$409),"1")</f>
        <v>0</v>
      </c>
      <c r="I29" s="59">
        <f>SUMIFS(('Data Form'!$I$6:$I$409),('Data Form'!$E$6:$E$409),"C2",('Data Form'!$D$6:$D$409),"1",('Data Form'!$H$6:$H$409), "SL" )</f>
        <v>0</v>
      </c>
      <c r="J29" s="59">
        <f>SUMIFS(('Data Form'!$I$6:$I$409),('Data Form'!$E$6:$E$409),"C2",('Data Form'!$D$6:$D$409),"1",('Data Form'!$H$6:$H$409), "F" )</f>
        <v>0</v>
      </c>
      <c r="K29" s="59">
        <f t="shared" si="6"/>
        <v>0</v>
      </c>
      <c r="L29" s="43"/>
      <c r="M29" s="59">
        <f>ROUND(+I29*'Fringe Benefits'!$E$11,2)</f>
        <v>0</v>
      </c>
      <c r="N29" s="59">
        <f>ROUND(+J29*'Fringe Benefits'!$E$11,2)</f>
        <v>0</v>
      </c>
      <c r="O29" s="59"/>
      <c r="P29" s="279"/>
      <c r="Q29" s="248"/>
      <c r="R29" s="276"/>
      <c r="S29" s="43"/>
      <c r="T29" s="43"/>
      <c r="U29" s="43"/>
      <c r="V29" s="43"/>
      <c r="W29" s="43"/>
      <c r="X29" s="43"/>
      <c r="Y29" s="43"/>
      <c r="Z29" s="43"/>
    </row>
    <row r="30" spans="1:26" ht="15.75" customHeight="1" x14ac:dyDescent="0.3">
      <c r="A30" s="81" t="s">
        <v>421</v>
      </c>
      <c r="B30" s="43"/>
      <c r="C30" s="43"/>
      <c r="D30" s="43"/>
      <c r="E30" s="43"/>
      <c r="F30" s="90"/>
      <c r="G30" s="75" t="s">
        <v>374</v>
      </c>
      <c r="H30" s="59">
        <f>SUMIF(('Data Form'!$E$6:$E$409), "C2", 'Data Form'!I$6:I$409)-H29</f>
        <v>0</v>
      </c>
      <c r="I30" s="59">
        <f>SUMIFS(('Data Form'!$I$6:$I$409),('Data Form'!$E$6:$E$409), "C2", ('Data Form'!H$6:H$409), "SL")-I29</f>
        <v>0</v>
      </c>
      <c r="J30" s="59">
        <f>SUMIFS(('Data Form'!$I$6:$I$409),('Data Form'!$E$6:$E$409), "C2", ('Data Form'!H$6:H$409), "F")-J29</f>
        <v>0</v>
      </c>
      <c r="K30" s="59">
        <f t="shared" si="6"/>
        <v>0</v>
      </c>
      <c r="L30" s="43"/>
      <c r="M30" s="59"/>
      <c r="N30" s="59"/>
      <c r="O30" s="59"/>
      <c r="P30" s="279"/>
      <c r="Q30" s="248"/>
      <c r="R30" s="276"/>
      <c r="S30" s="43"/>
      <c r="T30" s="43"/>
      <c r="U30" s="43"/>
      <c r="V30" s="43"/>
      <c r="W30" s="43"/>
      <c r="X30" s="43"/>
      <c r="Y30" s="43"/>
      <c r="Z30" s="43"/>
    </row>
    <row r="31" spans="1:26" ht="15.75" customHeight="1" x14ac:dyDescent="0.3">
      <c r="A31" s="81" t="s">
        <v>422</v>
      </c>
      <c r="B31" s="43"/>
      <c r="C31" s="43"/>
      <c r="D31" s="43"/>
      <c r="E31" s="43"/>
      <c r="F31" s="90"/>
      <c r="G31" s="43"/>
      <c r="H31" s="87">
        <f>SUMIFS(('Data Form'!$I$6:$I$409),('Data Form'!$E$6:$E$409),"C3",('Data Form'!$D$6:$D$409),"1")</f>
        <v>0</v>
      </c>
      <c r="I31" s="87">
        <f>SUMIFS(('Data Form'!$I$6:$I$409),('Data Form'!$E$6:$E$409),"C3",('Data Form'!$D$6:$D$409),"1",('Data Form'!$H$6:$H$409), "SL" )</f>
        <v>0</v>
      </c>
      <c r="J31" s="87">
        <f>SUMIFS(('Data Form'!$I$6:$I$409),('Data Form'!$E$6:$E$409),"C3",('Data Form'!$D$6:$D$409),"1",('Data Form'!$H$6:$H$409), "F" )</f>
        <v>0</v>
      </c>
      <c r="K31" s="87">
        <f t="shared" si="6"/>
        <v>0</v>
      </c>
      <c r="L31" s="88"/>
      <c r="M31" s="87">
        <f>ROUND(+I31*'Fringe Benefits'!$E$11,2)</f>
        <v>0</v>
      </c>
      <c r="N31" s="87">
        <f>ROUND(+J31*'Fringe Benefits'!$E$11,2)</f>
        <v>0</v>
      </c>
      <c r="O31" s="59"/>
      <c r="P31" s="279"/>
      <c r="Q31" s="248"/>
      <c r="R31" s="276"/>
      <c r="S31" s="43"/>
      <c r="T31" s="43"/>
      <c r="U31" s="43"/>
      <c r="V31" s="43"/>
      <c r="W31" s="43"/>
      <c r="X31" s="43"/>
      <c r="Y31" s="43"/>
      <c r="Z31" s="43"/>
    </row>
    <row r="32" spans="1:26" ht="15.75" customHeight="1" x14ac:dyDescent="0.3">
      <c r="A32" s="81" t="s">
        <v>423</v>
      </c>
      <c r="B32" s="43"/>
      <c r="C32" s="43"/>
      <c r="D32" s="43"/>
      <c r="E32" s="43"/>
      <c r="F32" s="89"/>
      <c r="G32" s="75" t="s">
        <v>174</v>
      </c>
      <c r="H32" s="59">
        <f>SUMIF(('Data Form'!$E$6:$E$409), "C3", 'Data Form'!I$6:I$409)-H31</f>
        <v>12500</v>
      </c>
      <c r="I32" s="59">
        <f>SUMIFS(('Data Form'!$I$6:$I$409),('Data Form'!$E$6:$E$409), "C3", ('Data Form'!H$6:H$409), "SL")-I31</f>
        <v>12500</v>
      </c>
      <c r="J32" s="59">
        <f>SUMIFS(('Data Form'!$I$6:$I$409),('Data Form'!$E$6:$E$409), "C3", ('Data Form'!H$6:H$409), "F")-J31</f>
        <v>0</v>
      </c>
      <c r="K32" s="59">
        <f t="shared" si="6"/>
        <v>12500</v>
      </c>
      <c r="L32" s="43"/>
      <c r="M32" s="59"/>
      <c r="N32" s="59"/>
      <c r="O32" s="59"/>
      <c r="P32" s="279"/>
      <c r="Q32" s="248"/>
      <c r="R32" s="276"/>
      <c r="S32" s="43"/>
      <c r="T32" s="43"/>
      <c r="U32" s="43"/>
      <c r="V32" s="43"/>
      <c r="W32" s="43"/>
      <c r="X32" s="43"/>
      <c r="Y32" s="43"/>
      <c r="Z32" s="43"/>
    </row>
    <row r="33" spans="1:26" ht="15.75" customHeight="1" x14ac:dyDescent="0.3">
      <c r="A33" s="81" t="s">
        <v>424</v>
      </c>
      <c r="B33" s="43"/>
      <c r="C33" s="43"/>
      <c r="D33" s="43"/>
      <c r="E33" s="43"/>
      <c r="F33" s="90"/>
      <c r="G33" s="75"/>
      <c r="H33" s="87">
        <f>SUMIFS(('Data Form'!$I$6:$I$409),('Data Form'!$E$6:$E$409),"C4",('Data Form'!$D$6:$D$409),"1")</f>
        <v>0</v>
      </c>
      <c r="I33" s="87">
        <f>SUMIFS(('Data Form'!$I$6:$I$409),('Data Form'!$E$6:$E$409),"C4",('Data Form'!$D$6:$D$409),"1",('Data Form'!$H$6:$H$409), "SL" )</f>
        <v>0</v>
      </c>
      <c r="J33" s="87">
        <f>SUMIFS(('Data Form'!$I$6:$I$409),('Data Form'!$E$6:$E$409),"C4",('Data Form'!$D$6:$D$409),"1",('Data Form'!$H$6:$H$409), "F" )</f>
        <v>0</v>
      </c>
      <c r="K33" s="87">
        <f t="shared" si="6"/>
        <v>0</v>
      </c>
      <c r="L33" s="88"/>
      <c r="M33" s="87">
        <f>ROUND(+I33*'Fringe Benefits'!$E$11,2)</f>
        <v>0</v>
      </c>
      <c r="N33" s="87">
        <f>ROUND(+J33*'Fringe Benefits'!$E$11,2)</f>
        <v>0</v>
      </c>
      <c r="O33" s="59"/>
      <c r="P33" s="252"/>
      <c r="Q33" s="253"/>
      <c r="R33" s="254"/>
      <c r="S33" s="43"/>
      <c r="T33" s="43"/>
      <c r="U33" s="43"/>
      <c r="V33" s="43"/>
      <c r="W33" s="43"/>
      <c r="X33" s="43"/>
      <c r="Y33" s="43"/>
      <c r="Z33" s="43"/>
    </row>
    <row r="34" spans="1:26" ht="15.75" customHeight="1" x14ac:dyDescent="0.3">
      <c r="A34" s="81" t="s">
        <v>425</v>
      </c>
      <c r="B34" s="43"/>
      <c r="C34" s="43"/>
      <c r="D34" s="43"/>
      <c r="E34" s="43"/>
      <c r="F34" s="89"/>
      <c r="G34" s="75" t="s">
        <v>375</v>
      </c>
      <c r="H34" s="59">
        <f>SUMIF(('Data Form'!$E$6:$E$409), "C4", 'Data Form'!I$6:I$409)-H33</f>
        <v>0</v>
      </c>
      <c r="I34" s="59">
        <f>SUMIFS(('Data Form'!$I$6:$I$409),('Data Form'!$E$6:$E$409), "C4", ('Data Form'!H$6:H$409), "SL")-I33</f>
        <v>0</v>
      </c>
      <c r="J34" s="59">
        <f>SUMIFS(('Data Form'!$I$6:$I$409),('Data Form'!$E$6:$E$409), "C4", ('Data Form'!H$6:H$409), "F")-J33</f>
        <v>0</v>
      </c>
      <c r="K34" s="59">
        <f t="shared" si="6"/>
        <v>0</v>
      </c>
      <c r="L34" s="43"/>
      <c r="M34" s="59"/>
      <c r="N34" s="59"/>
      <c r="O34" s="59"/>
      <c r="P34" s="59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5.75" customHeight="1" x14ac:dyDescent="0.3">
      <c r="A35" s="81" t="s">
        <v>426</v>
      </c>
      <c r="B35" s="43"/>
      <c r="C35" s="43"/>
      <c r="D35" s="43"/>
      <c r="E35" s="43"/>
      <c r="F35" s="90"/>
      <c r="G35" s="75"/>
      <c r="H35" s="87">
        <f>SUMIFS(('Data Form'!$I$6:$I$409),('Data Form'!$E$6:$E$409),"C5",('Data Form'!$D$6:$D$409),"1")</f>
        <v>0</v>
      </c>
      <c r="I35" s="87">
        <f>SUMIFS(('Data Form'!$I$6:$I$409),('Data Form'!$E$6:$E$409),"C5",('Data Form'!$D$6:$D$409),"1",('Data Form'!$H$6:$H$409), "SL" )</f>
        <v>0</v>
      </c>
      <c r="J35" s="87">
        <f>SUMIFS(('Data Form'!$I$6:$I$409),('Data Form'!$E$6:$E$409),"C5",('Data Form'!$D$6:$D$409),"1",('Data Form'!$H$6:$H$409), "F" )</f>
        <v>0</v>
      </c>
      <c r="K35" s="87">
        <f t="shared" si="6"/>
        <v>0</v>
      </c>
      <c r="L35" s="88"/>
      <c r="M35" s="87">
        <f>ROUND(+I35*'Fringe Benefits'!$E$11,2)</f>
        <v>0</v>
      </c>
      <c r="N35" s="87">
        <f>ROUND(+J35*'Fringe Benefits'!$E$11,2)</f>
        <v>0</v>
      </c>
      <c r="O35" s="59"/>
      <c r="P35" s="59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5.75" customHeight="1" x14ac:dyDescent="0.3">
      <c r="A36" s="81" t="s">
        <v>427</v>
      </c>
      <c r="B36" s="43"/>
      <c r="C36" s="43"/>
      <c r="D36" s="43"/>
      <c r="E36" s="43"/>
      <c r="F36" s="89"/>
      <c r="G36" s="75" t="s">
        <v>180</v>
      </c>
      <c r="H36" s="59">
        <f>SUMIF(('Data Form'!$E$6:$E$409), "C5", 'Data Form'!I$6:I$409)-H35</f>
        <v>360000</v>
      </c>
      <c r="I36" s="59">
        <f>SUMIFS(('Data Form'!$I$6:$I$409),('Data Form'!$E$6:$E$409), "C5", ('Data Form'!H$6:H$409), "SL")-I35</f>
        <v>360000</v>
      </c>
      <c r="J36" s="59">
        <f>SUMIFS(('Data Form'!$I$6:$I$409),('Data Form'!$E$6:$E$409), "C5", ('Data Form'!H$6:H$409), "F")-J35</f>
        <v>0</v>
      </c>
      <c r="K36" s="59">
        <f t="shared" si="6"/>
        <v>360000</v>
      </c>
      <c r="L36" s="43"/>
      <c r="M36" s="59"/>
      <c r="N36" s="59"/>
      <c r="O36" s="59"/>
      <c r="P36" s="59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5.75" customHeight="1" x14ac:dyDescent="0.3">
      <c r="A37" s="81" t="s">
        <v>428</v>
      </c>
      <c r="B37" s="43"/>
      <c r="C37" s="43"/>
      <c r="D37" s="43"/>
      <c r="E37" s="43"/>
      <c r="F37" s="90"/>
      <c r="G37" s="75"/>
      <c r="H37" s="87">
        <f>SUMIFS(('Data Form'!$I$6:$I$409),('Data Form'!$E$6:$E$409),"C6",('Data Form'!$D$6:$D$409),"1")</f>
        <v>0</v>
      </c>
      <c r="I37" s="87">
        <f>SUMIFS(('Data Form'!$I$6:$I$409),('Data Form'!$E$6:$E$409),"C6",('Data Form'!$D$6:$D$409),"1",('Data Form'!$H$6:$H$409), "SL" )</f>
        <v>0</v>
      </c>
      <c r="J37" s="87">
        <f>SUMIFS(('Data Form'!$I$6:$I$409),('Data Form'!$E$6:$E$409),"C6",('Data Form'!$D$6:$D$409),"1",('Data Form'!$H$6:$H$409), "F" )</f>
        <v>0</v>
      </c>
      <c r="K37" s="87">
        <f t="shared" si="6"/>
        <v>0</v>
      </c>
      <c r="L37" s="88"/>
      <c r="M37" s="87">
        <f>ROUND(+I37*'Fringe Benefits'!$E$11,2)</f>
        <v>0</v>
      </c>
      <c r="N37" s="87">
        <f>ROUND(+J37*'Fringe Benefits'!$E$11,2)</f>
        <v>0</v>
      </c>
      <c r="O37" s="59"/>
      <c r="P37" s="59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5.75" customHeight="1" x14ac:dyDescent="0.3">
      <c r="A38" s="81" t="s">
        <v>429</v>
      </c>
      <c r="B38" s="43"/>
      <c r="C38" s="43"/>
      <c r="D38" s="43"/>
      <c r="E38" s="43"/>
      <c r="F38" s="89"/>
      <c r="G38" s="75" t="s">
        <v>376</v>
      </c>
      <c r="H38" s="59">
        <f>SUMIF(('Data Form'!$E$6:$E$409), "C6", 'Data Form'!I$6:I$409)-H37</f>
        <v>0</v>
      </c>
      <c r="I38" s="59">
        <f>SUMIFS(('Data Form'!$I$6:$I$409),('Data Form'!$E$6:$E$409), "C6", ('Data Form'!H$6:H$409), "SL")-I37</f>
        <v>0</v>
      </c>
      <c r="J38" s="59">
        <f>SUMIFS(('Data Form'!$I$6:$I$409),('Data Form'!$E$6:$E$409), "C6", ('Data Form'!H$6:H$409), "F")-J37</f>
        <v>0</v>
      </c>
      <c r="K38" s="59">
        <f t="shared" si="6"/>
        <v>0</v>
      </c>
      <c r="L38" s="43"/>
      <c r="M38" s="59"/>
      <c r="N38" s="59"/>
      <c r="O38" s="59"/>
      <c r="P38" s="59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5.75" customHeight="1" x14ac:dyDescent="0.3">
      <c r="A39" s="81" t="s">
        <v>430</v>
      </c>
      <c r="B39" s="43"/>
      <c r="C39" s="43"/>
      <c r="D39" s="43"/>
      <c r="E39" s="43"/>
      <c r="F39" s="90"/>
      <c r="G39" s="75"/>
      <c r="H39" s="87">
        <f>SUMIFS(('Data Form'!$I$6:$I$409),('Data Form'!$E$6:$E$409),"C7",('Data Form'!$D$6:$D$409),"1")</f>
        <v>0</v>
      </c>
      <c r="I39" s="87">
        <f>SUMIFS(('Data Form'!$I$6:$I$409),('Data Form'!$E$6:$E$409),"C7",('Data Form'!$D$6:$D$409),"1",('Data Form'!$H$6:$H$409), "SL" )</f>
        <v>0</v>
      </c>
      <c r="J39" s="87">
        <f>SUMIFS(('Data Form'!$I$6:$I$409),('Data Form'!$E$6:$E$409),"C7",('Data Form'!$D$6:$D$409),"1",('Data Form'!$H$6:$H$409), "F" )</f>
        <v>0</v>
      </c>
      <c r="K39" s="87">
        <f t="shared" si="6"/>
        <v>0</v>
      </c>
      <c r="L39" s="88"/>
      <c r="M39" s="87">
        <f>ROUND(+I39*'Fringe Benefits'!$E$11,2)</f>
        <v>0</v>
      </c>
      <c r="N39" s="87">
        <f>ROUND(+J39*'Fringe Benefits'!$E$11,2)</f>
        <v>0</v>
      </c>
      <c r="O39" s="59"/>
      <c r="P39" s="59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5.75" customHeight="1" x14ac:dyDescent="0.3">
      <c r="A40" s="81" t="s">
        <v>431</v>
      </c>
      <c r="B40" s="43"/>
      <c r="C40" s="43"/>
      <c r="D40" s="43"/>
      <c r="E40" s="43"/>
      <c r="F40" s="89"/>
      <c r="G40" s="75" t="s">
        <v>377</v>
      </c>
      <c r="H40" s="59">
        <f>SUMIF(('Data Form'!$E$6:$E$409), "C7", 'Data Form'!I$6:I$409)-H39</f>
        <v>0</v>
      </c>
      <c r="I40" s="59">
        <f>SUMIFS(('Data Form'!$I$6:$I$409),('Data Form'!$E$6:$E$409), "C7", ('Data Form'!H$6:H$409), "SL")-I39</f>
        <v>0</v>
      </c>
      <c r="J40" s="59">
        <f>SUMIFS(('Data Form'!$I$6:$I$409),('Data Form'!$E$6:$E$409), "C7", ('Data Form'!H$6:H$409), "F")-J39</f>
        <v>0</v>
      </c>
      <c r="K40" s="59">
        <f t="shared" si="6"/>
        <v>0</v>
      </c>
      <c r="L40" s="43"/>
      <c r="M40" s="59"/>
      <c r="N40" s="59"/>
      <c r="O40" s="59"/>
      <c r="P40" s="59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5.75" customHeight="1" x14ac:dyDescent="0.3">
      <c r="A41" s="81" t="s">
        <v>432</v>
      </c>
      <c r="B41" s="43"/>
      <c r="C41" s="43"/>
      <c r="D41" s="43"/>
      <c r="E41" s="43"/>
      <c r="F41" s="90"/>
      <c r="G41" s="75"/>
      <c r="H41" s="87">
        <f>SUMIFS(('Data Form'!$I$6:$I$409),('Data Form'!$E$6:$E$409),"C8",('Data Form'!$D$6:$D$409),"1")</f>
        <v>0</v>
      </c>
      <c r="I41" s="87">
        <f>SUMIFS(('Data Form'!$I$6:$I$409),('Data Form'!$E$6:$E$409),"C8",('Data Form'!$D$6:$D$409),"1",('Data Form'!$H$6:$H$409), "SL" )</f>
        <v>0</v>
      </c>
      <c r="J41" s="87">
        <f>SUMIFS(('Data Form'!$I$6:$I$409),('Data Form'!$E$6:$E$409),"C8",('Data Form'!$D$6:$D$409),"1",('Data Form'!$H$6:$H$409), "F" )</f>
        <v>0</v>
      </c>
      <c r="K41" s="87">
        <f t="shared" si="6"/>
        <v>0</v>
      </c>
      <c r="L41" s="88"/>
      <c r="M41" s="87">
        <f>ROUND(+I41*'Fringe Benefits'!$E$11,2)</f>
        <v>0</v>
      </c>
      <c r="N41" s="87">
        <f>ROUND(+J41*'Fringe Benefits'!$E$11,2)</f>
        <v>0</v>
      </c>
      <c r="O41" s="59"/>
      <c r="P41" s="59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5.75" customHeight="1" x14ac:dyDescent="0.3">
      <c r="A42" s="81" t="s">
        <v>433</v>
      </c>
      <c r="B42" s="43"/>
      <c r="C42" s="43"/>
      <c r="D42" s="43"/>
      <c r="E42" s="43"/>
      <c r="F42" s="89"/>
      <c r="G42" s="75" t="s">
        <v>378</v>
      </c>
      <c r="H42" s="59">
        <f>SUMIF(('Data Form'!$E$6:$E$409), "C8", 'Data Form'!I$6:I$409)-H41</f>
        <v>0</v>
      </c>
      <c r="I42" s="59">
        <f>SUMIFS(('Data Form'!$I$6:$I$409),('Data Form'!$E$6:$E$409), "C8", ('Data Form'!H$6:H$409), "SL")-I41</f>
        <v>0</v>
      </c>
      <c r="J42" s="59">
        <f>SUMIFS(('Data Form'!$I$6:$I$409),('Data Form'!$E$6:$E$409), "C8", ('Data Form'!H$6:H$409), "F")-J41</f>
        <v>0</v>
      </c>
      <c r="K42" s="59">
        <f t="shared" si="6"/>
        <v>0</v>
      </c>
      <c r="L42" s="43"/>
      <c r="M42" s="59"/>
      <c r="N42" s="59"/>
      <c r="O42" s="59"/>
      <c r="P42" s="59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5.75" customHeight="1" x14ac:dyDescent="0.3">
      <c r="A43" s="81" t="s">
        <v>434</v>
      </c>
      <c r="B43" s="43"/>
      <c r="C43" s="43"/>
      <c r="D43" s="43"/>
      <c r="E43" s="43"/>
      <c r="F43" s="90"/>
      <c r="G43" s="75"/>
      <c r="H43" s="87">
        <f>SUMIFS(('Data Form'!$I$6:$I$409),('Data Form'!$E$6:$E$409),"C9",('Data Form'!$D$6:$D$409),"1")</f>
        <v>0</v>
      </c>
      <c r="I43" s="87">
        <f>SUMIFS(('Data Form'!$I$6:$I$409),('Data Form'!$E$6:$E$409),"C9",('Data Form'!$D$6:$D$409),"1",('Data Form'!$H$6:$H$409), "SL" )</f>
        <v>0</v>
      </c>
      <c r="J43" s="87">
        <f>SUMIFS(('Data Form'!$I$6:$I$409),('Data Form'!$E$6:$E$409),"C9",('Data Form'!$D$6:$D$409),"1",('Data Form'!$H$6:$H$409), "F" )</f>
        <v>0</v>
      </c>
      <c r="K43" s="87">
        <f t="shared" si="6"/>
        <v>0</v>
      </c>
      <c r="L43" s="88"/>
      <c r="M43" s="87">
        <f>ROUND(+I43*'Fringe Benefits'!$E$11,2)</f>
        <v>0</v>
      </c>
      <c r="N43" s="87">
        <f>ROUND(+J43*'Fringe Benefits'!$E$11,2)</f>
        <v>0</v>
      </c>
      <c r="O43" s="59"/>
      <c r="P43" s="59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5.75" customHeight="1" x14ac:dyDescent="0.3">
      <c r="A44" s="81" t="s">
        <v>435</v>
      </c>
      <c r="B44" s="43"/>
      <c r="C44" s="43"/>
      <c r="D44" s="43"/>
      <c r="E44" s="43"/>
      <c r="F44" s="89"/>
      <c r="G44" s="75" t="s">
        <v>379</v>
      </c>
      <c r="H44" s="59">
        <f>SUMIF(('Data Form'!$E$6:$E$409), "C9", 'Data Form'!I$6:I$409)-H43</f>
        <v>0</v>
      </c>
      <c r="I44" s="59">
        <f>SUMIFS(('Data Form'!$I$6:$I$409),('Data Form'!$E$6:$E$409), "C9", ('Data Form'!H$6:H$409), "SL")-I43</f>
        <v>0</v>
      </c>
      <c r="J44" s="59">
        <f>SUMIFS(('Data Form'!$I$6:$I$409),('Data Form'!$E$6:$E$409), "C9", ('Data Form'!H$6:H$409), "F")-J43</f>
        <v>0</v>
      </c>
      <c r="K44" s="59">
        <f t="shared" si="6"/>
        <v>0</v>
      </c>
      <c r="L44" s="43"/>
      <c r="M44" s="59"/>
      <c r="N44" s="59"/>
      <c r="O44" s="59"/>
      <c r="P44" s="59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5.75" customHeight="1" x14ac:dyDescent="0.3">
      <c r="A45" s="81" t="s">
        <v>436</v>
      </c>
      <c r="B45" s="43"/>
      <c r="C45" s="43"/>
      <c r="D45" s="43"/>
      <c r="E45" s="43"/>
      <c r="F45" s="90"/>
      <c r="G45" s="75"/>
      <c r="H45" s="87">
        <f>SUMIFS(('Data Form'!$I$6:$I$409),('Data Form'!$E$6:$E$409),"C10",('Data Form'!$D$6:$D$409),"1")</f>
        <v>0</v>
      </c>
      <c r="I45" s="87">
        <f>SUMIFS(('Data Form'!$I$6:$I$409),('Data Form'!$E$6:$E$409),"C10",('Data Form'!$D$6:$D$409),"1",('Data Form'!$H$6:$H$409), "SL" )</f>
        <v>0</v>
      </c>
      <c r="J45" s="87">
        <f>SUMIFS(('Data Form'!$I$6:$I$409),('Data Form'!$E$6:$E$409),"C10",('Data Form'!$D$6:$D$409),"1",('Data Form'!$H$6:$H$409), "F" )</f>
        <v>0</v>
      </c>
      <c r="K45" s="87">
        <f t="shared" si="6"/>
        <v>0</v>
      </c>
      <c r="L45" s="88"/>
      <c r="M45" s="87">
        <f>ROUND(+I45*'Fringe Benefits'!$E$11,2)</f>
        <v>0</v>
      </c>
      <c r="N45" s="87">
        <f>ROUND(+J45*'Fringe Benefits'!$E$11,2)</f>
        <v>0</v>
      </c>
      <c r="O45" s="59"/>
      <c r="P45" s="59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5.75" customHeight="1" x14ac:dyDescent="0.3">
      <c r="A46" s="81" t="s">
        <v>437</v>
      </c>
      <c r="B46" s="43"/>
      <c r="C46" s="43"/>
      <c r="D46" s="43"/>
      <c r="E46" s="43"/>
      <c r="F46" s="89"/>
      <c r="G46" s="75" t="s">
        <v>380</v>
      </c>
      <c r="H46" s="59">
        <f>SUMIF(('Data Form'!$E$6:$E$409), "C10", 'Data Form'!I$6:I$409)-H45</f>
        <v>0</v>
      </c>
      <c r="I46" s="59">
        <f>SUMIFS(('Data Form'!$I$6:$I$409),('Data Form'!$E$6:$E$409), "C10", ('Data Form'!H$6:H$409), "SL")-I45</f>
        <v>0</v>
      </c>
      <c r="J46" s="59">
        <f>SUMIFS(('Data Form'!$I$6:$I$409),('Data Form'!$E$6:$E$409), "C10", ('Data Form'!H$6:H$409), "F")-J45</f>
        <v>0</v>
      </c>
      <c r="K46" s="59">
        <f t="shared" si="6"/>
        <v>0</v>
      </c>
      <c r="L46" s="43"/>
      <c r="M46" s="59"/>
      <c r="N46" s="59"/>
      <c r="O46" s="59"/>
      <c r="P46" s="59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5.75" customHeight="1" x14ac:dyDescent="0.3">
      <c r="A47" s="81" t="s">
        <v>438</v>
      </c>
      <c r="B47" s="43"/>
      <c r="C47" s="43"/>
      <c r="D47" s="43"/>
      <c r="E47" s="43"/>
      <c r="F47" s="89"/>
      <c r="G47" s="75" t="s">
        <v>381</v>
      </c>
      <c r="H47" s="59">
        <f>SUMIFS(('Data Form'!$I$6:$I$409),('Data Form'!$E$6:$E$409),"C11",('Data Form'!$D$6:$D$409),"1")</f>
        <v>0</v>
      </c>
      <c r="I47" s="59">
        <f>SUMIFS(('Data Form'!$I$6:$I$409),('Data Form'!$E$6:$E$409),"C11",('Data Form'!$D$6:$D$409),"1",('Data Form'!$H$6:$H$409), "SL" )</f>
        <v>0</v>
      </c>
      <c r="J47" s="59">
        <f>SUMIFS(('Data Form'!$I$6:$I$409),('Data Form'!$E$6:$E$409),"C11",('Data Form'!$D$6:$D$409),"1",('Data Form'!$H$6:$H$409), "F" )</f>
        <v>0</v>
      </c>
      <c r="K47" s="59">
        <f t="shared" si="6"/>
        <v>0</v>
      </c>
      <c r="L47" s="43"/>
      <c r="M47" s="59">
        <f>ROUND(+I47*'Fringe Benefits'!$E$11,2)</f>
        <v>0</v>
      </c>
      <c r="N47" s="59">
        <f>ROUND(+J47*'Fringe Benefits'!$E$11,2)</f>
        <v>0</v>
      </c>
      <c r="O47" s="59"/>
      <c r="P47" s="59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5.75" customHeight="1" x14ac:dyDescent="0.3">
      <c r="A48" s="81" t="s">
        <v>439</v>
      </c>
      <c r="B48" s="43"/>
      <c r="C48" s="43"/>
      <c r="D48" s="43"/>
      <c r="E48" s="43"/>
      <c r="F48" s="91"/>
      <c r="G48" s="75" t="s">
        <v>381</v>
      </c>
      <c r="H48" s="59">
        <f>SUMIF(('Data Form'!$E$6:$E$409), "C11", 'Data Form'!I$6:I$409)-H47</f>
        <v>0</v>
      </c>
      <c r="I48" s="59">
        <f>SUMIFS(('Data Form'!$I$6:$I$409),('Data Form'!$E$6:$E$409), "C11", ('Data Form'!H$6:H$409), "SL")-I47</f>
        <v>0</v>
      </c>
      <c r="J48" s="59">
        <f>SUMIFS(('Data Form'!$I$6:$I$409),('Data Form'!$E$6:$E$409), "C11", ('Data Form'!H$6:H$409), "F")-J47</f>
        <v>0</v>
      </c>
      <c r="K48" s="59">
        <f t="shared" si="6"/>
        <v>0</v>
      </c>
      <c r="L48" s="43"/>
      <c r="M48" s="59"/>
      <c r="N48" s="59"/>
      <c r="O48" s="59"/>
      <c r="P48" s="59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5.75" customHeight="1" x14ac:dyDescent="0.3">
      <c r="A49" s="81" t="s">
        <v>440</v>
      </c>
      <c r="B49" s="43"/>
      <c r="C49" s="43"/>
      <c r="D49" s="43"/>
      <c r="E49" s="43"/>
      <c r="F49" s="89"/>
      <c r="G49" s="75" t="s">
        <v>382</v>
      </c>
      <c r="H49" s="59">
        <f>SUMIFS(('Data Form'!$I$6:$I$409),('Data Form'!$E$6:$E$409),"C12",('Data Form'!$D$6:$D$409),"1")</f>
        <v>0</v>
      </c>
      <c r="I49" s="59">
        <f>SUMIFS(('Data Form'!$I$6:$I$409),('Data Form'!$E$6:$E$409),"C12",('Data Form'!$D$6:$D$409),"1",('Data Form'!$H$6:$H$409), "SL" )</f>
        <v>0</v>
      </c>
      <c r="J49" s="59">
        <f>SUMIFS(('Data Form'!$I$6:$I$409),('Data Form'!$E$6:$E$409),"C12",('Data Form'!$D$6:$D$409),"1",('Data Form'!$H$6:$H$409), "F" )</f>
        <v>0</v>
      </c>
      <c r="K49" s="59">
        <f t="shared" si="6"/>
        <v>0</v>
      </c>
      <c r="L49" s="43"/>
      <c r="M49" s="59">
        <f>ROUND(+I49*'Fringe Benefits'!$E$11,2)</f>
        <v>0</v>
      </c>
      <c r="N49" s="59">
        <f>ROUND(+J49*'Fringe Benefits'!$E$11,2)</f>
        <v>0</v>
      </c>
      <c r="O49" s="59"/>
      <c r="P49" s="59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5.75" customHeight="1" x14ac:dyDescent="0.3">
      <c r="A50" s="81" t="s">
        <v>441</v>
      </c>
      <c r="B50" s="43"/>
      <c r="C50" s="43"/>
      <c r="D50" s="43"/>
      <c r="E50" s="43"/>
      <c r="F50" s="91"/>
      <c r="G50" s="75" t="s">
        <v>382</v>
      </c>
      <c r="H50" s="59">
        <f>SUMIF(('Data Form'!$E$6:$E$409), "C12", 'Data Form'!I$6:I$409)-H49</f>
        <v>0</v>
      </c>
      <c r="I50" s="59">
        <f>SUMIFS(('Data Form'!$I$6:$I$409),('Data Form'!$E$6:$E$409), "C12", ('Data Form'!H$6:H$409), "SL")-I49</f>
        <v>0</v>
      </c>
      <c r="J50" s="59">
        <f>SUMIFS(('Data Form'!$I$6:$I$409),('Data Form'!$E$6:$E$409), "C12", ('Data Form'!H$6:H$409), "F")-J49</f>
        <v>0</v>
      </c>
      <c r="K50" s="59">
        <f t="shared" si="6"/>
        <v>0</v>
      </c>
      <c r="L50" s="43"/>
      <c r="M50" s="59"/>
      <c r="N50" s="59"/>
      <c r="O50" s="59"/>
      <c r="P50" s="59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5.75" customHeight="1" x14ac:dyDescent="0.3">
      <c r="A51" s="81" t="s">
        <v>412</v>
      </c>
      <c r="B51" s="43"/>
      <c r="C51" s="43"/>
      <c r="D51" s="43"/>
      <c r="E51" s="43"/>
      <c r="F51" s="43"/>
      <c r="G51" s="75" t="s">
        <v>442</v>
      </c>
      <c r="H51" s="59">
        <f>+J51+I51</f>
        <v>0</v>
      </c>
      <c r="I51" s="59">
        <f t="shared" ref="I51:J51" si="7">+M51</f>
        <v>0</v>
      </c>
      <c r="J51" s="59">
        <f t="shared" si="7"/>
        <v>0</v>
      </c>
      <c r="K51" s="59">
        <f>M51+N51</f>
        <v>0</v>
      </c>
      <c r="L51" s="43"/>
      <c r="M51" s="74">
        <f t="shared" ref="M51:N51" si="8">SUM(M27:M50)</f>
        <v>0</v>
      </c>
      <c r="N51" s="74">
        <f t="shared" si="8"/>
        <v>0</v>
      </c>
      <c r="O51" s="59"/>
      <c r="P51" s="59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5.75" customHeight="1" x14ac:dyDescent="0.3">
      <c r="A52" s="82" t="s">
        <v>443</v>
      </c>
      <c r="B52" s="43"/>
      <c r="C52" s="43"/>
      <c r="D52" s="43"/>
      <c r="E52" s="43"/>
      <c r="F52" s="74">
        <f>SUM(F27:F51)</f>
        <v>0</v>
      </c>
      <c r="G52" s="43"/>
      <c r="H52" s="74">
        <f t="shared" ref="H52:K52" si="9">SUM(H27:H51)</f>
        <v>372500</v>
      </c>
      <c r="I52" s="74">
        <f t="shared" si="9"/>
        <v>372500</v>
      </c>
      <c r="J52" s="74">
        <f t="shared" si="9"/>
        <v>0</v>
      </c>
      <c r="K52" s="74">
        <f t="shared" si="9"/>
        <v>372500</v>
      </c>
      <c r="L52" s="43"/>
      <c r="M52" s="59"/>
      <c r="N52" s="59"/>
      <c r="O52" s="59"/>
      <c r="P52" s="59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5.75" customHeight="1" x14ac:dyDescent="0.25">
      <c r="A53" s="43"/>
      <c r="B53" s="43"/>
      <c r="C53" s="43"/>
      <c r="D53" s="43"/>
      <c r="E53" s="43"/>
      <c r="F53" s="43"/>
      <c r="G53" s="43"/>
      <c r="H53" s="59"/>
      <c r="I53" s="43"/>
      <c r="J53" s="43"/>
      <c r="K53" s="43"/>
      <c r="L53" s="43"/>
      <c r="M53" s="59"/>
      <c r="N53" s="59"/>
      <c r="O53" s="59"/>
      <c r="P53" s="59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5.75" customHeight="1" x14ac:dyDescent="0.3">
      <c r="A54" s="92" t="s">
        <v>444</v>
      </c>
      <c r="B54" s="43"/>
      <c r="C54" s="43"/>
      <c r="D54" s="43"/>
      <c r="E54" s="43"/>
      <c r="F54" s="93" t="s">
        <v>445</v>
      </c>
      <c r="G54" s="43"/>
      <c r="H54" s="76"/>
      <c r="I54" s="77"/>
      <c r="J54" s="77"/>
      <c r="K54" s="78"/>
      <c r="L54" s="80"/>
      <c r="M54" s="85"/>
      <c r="N54" s="85"/>
      <c r="O54" s="59"/>
      <c r="P54" s="59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5.75" customHeight="1" x14ac:dyDescent="0.3">
      <c r="A55" s="81" t="s">
        <v>446</v>
      </c>
      <c r="B55" s="43"/>
      <c r="C55" s="43"/>
      <c r="D55" s="43"/>
      <c r="E55" s="43"/>
      <c r="F55" s="94">
        <v>462</v>
      </c>
      <c r="G55" s="43"/>
      <c r="H55" s="59"/>
      <c r="I55" s="43"/>
      <c r="J55" s="43"/>
      <c r="K55" s="43"/>
      <c r="L55" s="43"/>
      <c r="M55" s="59"/>
      <c r="N55" s="59"/>
      <c r="O55" s="59"/>
      <c r="P55" s="59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5.75" customHeight="1" x14ac:dyDescent="0.3">
      <c r="A56" s="81" t="s">
        <v>447</v>
      </c>
      <c r="B56" s="43"/>
      <c r="C56" s="43"/>
      <c r="D56" s="43"/>
      <c r="E56" s="43"/>
      <c r="F56" s="94">
        <v>29</v>
      </c>
      <c r="G56" s="43"/>
      <c r="H56" s="59"/>
      <c r="I56" s="43"/>
      <c r="J56" s="43"/>
      <c r="K56" s="43"/>
      <c r="L56" s="43"/>
      <c r="M56" s="59"/>
      <c r="N56" s="59"/>
      <c r="O56" s="59"/>
      <c r="P56" s="59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5.75" customHeight="1" x14ac:dyDescent="0.3">
      <c r="A57" s="81" t="s">
        <v>448</v>
      </c>
      <c r="B57" s="43"/>
      <c r="C57" s="43"/>
      <c r="D57" s="43"/>
      <c r="E57" s="43"/>
      <c r="F57" s="94"/>
      <c r="G57" s="43"/>
      <c r="H57" s="59"/>
      <c r="I57" s="43"/>
      <c r="J57" s="43"/>
      <c r="K57" s="43"/>
      <c r="L57" s="43"/>
      <c r="M57" s="59"/>
      <c r="N57" s="59"/>
      <c r="O57" s="59"/>
      <c r="P57" s="59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5.75" customHeight="1" x14ac:dyDescent="0.3">
      <c r="A58" s="81" t="s">
        <v>449</v>
      </c>
      <c r="B58" s="43"/>
      <c r="C58" s="43"/>
      <c r="D58" s="43"/>
      <c r="E58" s="43"/>
      <c r="F58" s="95">
        <f>SUM(F55:F57)</f>
        <v>491</v>
      </c>
      <c r="G58" s="43"/>
      <c r="H58" s="59"/>
      <c r="I58" s="43"/>
      <c r="J58" s="43"/>
      <c r="K58" s="43"/>
      <c r="L58" s="43"/>
      <c r="M58" s="59"/>
      <c r="N58" s="59"/>
      <c r="O58" s="59"/>
      <c r="P58" s="59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5.75" customHeight="1" x14ac:dyDescent="0.25">
      <c r="A59" s="43"/>
      <c r="B59" s="43"/>
      <c r="C59" s="43"/>
      <c r="D59" s="43"/>
      <c r="E59" s="43"/>
      <c r="F59" s="43"/>
      <c r="G59" s="43"/>
      <c r="H59" s="59"/>
      <c r="I59" s="43"/>
      <c r="J59" s="43"/>
      <c r="K59" s="43"/>
      <c r="L59" s="43"/>
      <c r="M59" s="59"/>
      <c r="N59" s="59"/>
      <c r="O59" s="59"/>
      <c r="P59" s="59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5.75" customHeight="1" x14ac:dyDescent="0.3">
      <c r="A60" s="79" t="s">
        <v>450</v>
      </c>
      <c r="B60" s="43"/>
      <c r="C60" s="43"/>
      <c r="D60" s="43"/>
      <c r="E60" s="43"/>
      <c r="F60" s="96"/>
      <c r="G60" s="43"/>
      <c r="H60" s="59"/>
      <c r="I60" s="43"/>
      <c r="J60" s="43"/>
      <c r="K60" s="43"/>
      <c r="L60" s="43"/>
      <c r="M60" s="59"/>
      <c r="N60" s="59"/>
      <c r="O60" s="59"/>
      <c r="P60" s="59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5.75" customHeight="1" x14ac:dyDescent="0.3">
      <c r="A61" s="79"/>
      <c r="B61" s="43"/>
      <c r="C61" s="43"/>
      <c r="D61" s="43"/>
      <c r="E61" s="43"/>
      <c r="F61" s="97" t="s">
        <v>451</v>
      </c>
      <c r="G61" s="43"/>
      <c r="H61" s="76" t="s">
        <v>388</v>
      </c>
      <c r="I61" s="77" t="s">
        <v>389</v>
      </c>
      <c r="J61" s="77" t="s">
        <v>390</v>
      </c>
      <c r="K61" s="78" t="s">
        <v>38</v>
      </c>
      <c r="L61" s="80" t="s">
        <v>403</v>
      </c>
      <c r="M61" s="85" t="s">
        <v>389</v>
      </c>
      <c r="N61" s="85" t="s">
        <v>390</v>
      </c>
      <c r="O61" s="59"/>
      <c r="P61" s="59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5.75" customHeight="1" x14ac:dyDescent="0.3">
      <c r="A62" s="81" t="s">
        <v>452</v>
      </c>
      <c r="B62" s="43"/>
      <c r="C62" s="43"/>
      <c r="D62" s="43"/>
      <c r="E62" s="43"/>
      <c r="F62" s="89"/>
      <c r="G62" s="75" t="s">
        <v>47</v>
      </c>
      <c r="H62" s="59">
        <f>SUMIFS(('Data Form'!$I$6:$I$409),('Data Form'!$E$6:$E$409),"E1",('Data Form'!$D$6:$D$409),"1")</f>
        <v>3700</v>
      </c>
      <c r="I62" s="59">
        <f>SUMIFS(('Data Form'!$I$6:$I$409),('Data Form'!$E$6:$E$409),"E1",('Data Form'!$D$6:$D$409),"1",('Data Form'!$H$6:$H$409), "SL" )</f>
        <v>3700</v>
      </c>
      <c r="J62" s="59">
        <f>SUMIFS(('Data Form'!$I$6:$I$409),('Data Form'!$E$6:$E$409),"E1",('Data Form'!$D$6:$D$409),"1",('Data Form'!$H$6:$H$409), "F" )</f>
        <v>0</v>
      </c>
      <c r="K62" s="59">
        <f t="shared" ref="K62:K69" si="10">I62+J62</f>
        <v>3700</v>
      </c>
      <c r="L62" s="43"/>
      <c r="M62" s="59">
        <f>ROUND(+I62*'Fringe Benefits'!$E$11,2)</f>
        <v>1956.17</v>
      </c>
      <c r="N62" s="59">
        <f>ROUND(+J62*'Fringe Benefits'!$E$11,2)</f>
        <v>0</v>
      </c>
      <c r="O62" s="59"/>
      <c r="P62" s="59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5.75" customHeight="1" x14ac:dyDescent="0.3">
      <c r="A63" s="81" t="s">
        <v>453</v>
      </c>
      <c r="B63" s="43"/>
      <c r="C63" s="43"/>
      <c r="D63" s="43"/>
      <c r="E63" s="43"/>
      <c r="F63" s="98"/>
      <c r="G63" s="75"/>
      <c r="H63" s="59">
        <f>SUMIF(('Data Form'!$E$6:$E$409), "E1", 'Data Form'!I$6:I$409)-H62</f>
        <v>15500</v>
      </c>
      <c r="I63" s="59">
        <f>SUMIFS(('Data Form'!$I$6:$I$409),('Data Form'!$E$6:$E$409), "E1", ('Data Form'!H$6:H$409), "SL")-I62</f>
        <v>15500</v>
      </c>
      <c r="J63" s="59">
        <f>SUMIFS(('Data Form'!$I$6:$I$409),('Data Form'!$E$6:$E$409), "E1", ('Data Form'!H$6:H$409), "F")-J62</f>
        <v>0</v>
      </c>
      <c r="K63" s="59">
        <f t="shared" si="10"/>
        <v>15500</v>
      </c>
      <c r="L63" s="43"/>
      <c r="M63" s="59"/>
      <c r="N63" s="59"/>
      <c r="O63" s="59"/>
      <c r="P63" s="59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5.75" customHeight="1" x14ac:dyDescent="0.3">
      <c r="A64" s="81" t="s">
        <v>454</v>
      </c>
      <c r="B64" s="43"/>
      <c r="C64" s="43"/>
      <c r="D64" s="43"/>
      <c r="E64" s="43"/>
      <c r="F64" s="89"/>
      <c r="G64" s="75" t="s">
        <v>60</v>
      </c>
      <c r="H64" s="59">
        <f>SUMIFS(('Data Form'!$I$6:$I$409),('Data Form'!$E$6:$E$409),"E2",('Data Form'!$D$6:$D$409),"1")</f>
        <v>277370</v>
      </c>
      <c r="I64" s="59">
        <f>SUMIFS(('Data Form'!$I$6:$I$409),('Data Form'!$E$6:$E$409),"E2",('Data Form'!$D$6:$D$409),"1",('Data Form'!$H$6:$H$409), "SL" )</f>
        <v>277370</v>
      </c>
      <c r="J64" s="59">
        <f>SUMIFS(('Data Form'!$I$6:$I$409),('Data Form'!$E$6:$E$409),"E2",('Data Form'!$D$6:$D$409),"1",('Data Form'!$H$6:$H$409), "F" )</f>
        <v>0</v>
      </c>
      <c r="K64" s="59">
        <f t="shared" si="10"/>
        <v>277370</v>
      </c>
      <c r="L64" s="43"/>
      <c r="M64" s="59">
        <f>ROUND(+I64*'Fringe Benefits'!$E$11,2)</f>
        <v>146644.16</v>
      </c>
      <c r="N64" s="59">
        <f>ROUND(+J64*'Fringe Benefits'!$E$11,2)</f>
        <v>0</v>
      </c>
      <c r="O64" s="59"/>
      <c r="P64" s="59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5.75" customHeight="1" x14ac:dyDescent="0.3">
      <c r="A65" s="81" t="s">
        <v>455</v>
      </c>
      <c r="B65" s="43"/>
      <c r="C65" s="43"/>
      <c r="D65" s="43"/>
      <c r="E65" s="43"/>
      <c r="F65" s="98"/>
      <c r="G65" s="75"/>
      <c r="H65" s="59">
        <f>SUMIF(('Data Form'!$E$6:$E$409), "E2", 'Data Form'!I$6:I$409)-H64</f>
        <v>143860</v>
      </c>
      <c r="I65" s="59">
        <f>SUMIFS(('Data Form'!$I$6:$I$409),('Data Form'!$E$6:$E$409), "E2", ('Data Form'!H$6:H$409), "SL")-I64</f>
        <v>143860</v>
      </c>
      <c r="J65" s="59">
        <f>SUMIFS(('Data Form'!$I$6:$I$409),('Data Form'!$E$6:$E$409), "E2", ('Data Form'!H$6:H$409), "F")-J64</f>
        <v>0</v>
      </c>
      <c r="K65" s="59">
        <f t="shared" si="10"/>
        <v>143860</v>
      </c>
      <c r="L65" s="43"/>
      <c r="M65" s="59"/>
      <c r="N65" s="59"/>
      <c r="O65" s="59"/>
      <c r="P65" s="59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5.75" customHeight="1" x14ac:dyDescent="0.3">
      <c r="A66" s="81" t="s">
        <v>456</v>
      </c>
      <c r="B66" s="43"/>
      <c r="C66" s="43"/>
      <c r="D66" s="43"/>
      <c r="E66" s="43"/>
      <c r="F66" s="89"/>
      <c r="G66" s="75" t="s">
        <v>95</v>
      </c>
      <c r="H66" s="59">
        <f>SUMIFS(('Data Form'!$I$6:$I$409),('Data Form'!$E$6:$E$409),"E3",('Data Form'!$D$6:$D$409),"1")</f>
        <v>302164</v>
      </c>
      <c r="I66" s="59">
        <f>SUMIFS(('Data Form'!$I$6:$I$409),('Data Form'!$E$6:$E$409),"E3",('Data Form'!$D$6:$D$409),"1",('Data Form'!$H$6:$H$409), "SL" )</f>
        <v>302164</v>
      </c>
      <c r="J66" s="59">
        <f>SUMIFS(('Data Form'!$I$6:$I$409),('Data Form'!$E$6:$E$409),"E3",('Data Form'!$D$6:$D$409),"1",('Data Form'!$H$6:$H$409), "F" )</f>
        <v>0</v>
      </c>
      <c r="K66" s="59">
        <f t="shared" si="10"/>
        <v>302164</v>
      </c>
      <c r="L66" s="43"/>
      <c r="M66" s="59">
        <f>ROUND(+I66*'Fringe Benefits'!$E$11,2)</f>
        <v>159752.63</v>
      </c>
      <c r="N66" s="59">
        <f>ROUND(+J66*'Fringe Benefits'!$E$11,2)</f>
        <v>0</v>
      </c>
      <c r="O66" s="59"/>
      <c r="P66" s="59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5.75" customHeight="1" x14ac:dyDescent="0.3">
      <c r="A67" s="81" t="s">
        <v>457</v>
      </c>
      <c r="B67" s="43"/>
      <c r="C67" s="43"/>
      <c r="D67" s="43"/>
      <c r="E67" s="43"/>
      <c r="F67" s="98"/>
      <c r="G67" s="75"/>
      <c r="H67" s="59">
        <f>SUMIF(('Data Form'!$E$6:$E$409), "E3", 'Data Form'!I$6:I$409)-H66</f>
        <v>403000</v>
      </c>
      <c r="I67" s="59">
        <f>SUMIFS(('Data Form'!$I$6:$I$409),('Data Form'!$E$6:$E$409), "E3", ('Data Form'!H$6:H$409), "SL")-I66</f>
        <v>403000</v>
      </c>
      <c r="J67" s="59">
        <f>SUMIFS(('Data Form'!$I$6:$I$409),('Data Form'!$E$6:$E$409), "E3", ('Data Form'!H$6:H$409), "F")-J66</f>
        <v>0</v>
      </c>
      <c r="K67" s="59">
        <f t="shared" si="10"/>
        <v>403000</v>
      </c>
      <c r="L67" s="43"/>
      <c r="M67" s="59"/>
      <c r="N67" s="59"/>
      <c r="O67" s="59"/>
      <c r="P67" s="59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5.75" customHeight="1" x14ac:dyDescent="0.3">
      <c r="A68" s="81" t="s">
        <v>458</v>
      </c>
      <c r="B68" s="43"/>
      <c r="C68" s="43"/>
      <c r="D68" s="43"/>
      <c r="E68" s="43"/>
      <c r="F68" s="89"/>
      <c r="G68" s="75" t="s">
        <v>117</v>
      </c>
      <c r="H68" s="59">
        <f>SUMIFS(('Data Form'!$I$6:$I$409),('Data Form'!$E$6:$E$409),"E4",('Data Form'!$D$6:$D$409),"1")</f>
        <v>0</v>
      </c>
      <c r="I68" s="59">
        <f>SUMIFS(('Data Form'!$I$6:$I$409),('Data Form'!$E$6:$E$409),"E4",('Data Form'!$D$6:$D$409),"1",('Data Form'!$H$6:$H$409), "SL" )</f>
        <v>0</v>
      </c>
      <c r="J68" s="59">
        <f>SUMIFS(('Data Form'!$I$6:$I$409),('Data Form'!$E$6:$E$409),"E4",('Data Form'!$D$6:$D$409),"1",('Data Form'!$H$6:$H$409), "F" )</f>
        <v>0</v>
      </c>
      <c r="K68" s="59">
        <f t="shared" si="10"/>
        <v>0</v>
      </c>
      <c r="L68" s="43"/>
      <c r="M68" s="59">
        <f>ROUND(+I68*'Fringe Benefits'!$E$11,2)</f>
        <v>0</v>
      </c>
      <c r="N68" s="59">
        <f>ROUND(+J68*'Fringe Benefits'!$E$11,2)</f>
        <v>0</v>
      </c>
      <c r="O68" s="59"/>
      <c r="P68" s="59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5.75" customHeight="1" x14ac:dyDescent="0.3">
      <c r="A69" s="81" t="s">
        <v>459</v>
      </c>
      <c r="B69" s="43"/>
      <c r="C69" s="43"/>
      <c r="D69" s="43"/>
      <c r="E69" s="43"/>
      <c r="F69" s="98"/>
      <c r="G69" s="75"/>
      <c r="H69" s="59">
        <f>SUMIF(('Data Form'!$E$6:$E$409), "E4", 'Data Form'!I$6:I$409)-H68</f>
        <v>408314</v>
      </c>
      <c r="I69" s="59">
        <f>SUMIFS(('Data Form'!$I$6:$I$409),('Data Form'!$E$6:$E$409), "E4", ('Data Form'!H$6:H$409), "SL")-I68</f>
        <v>408314</v>
      </c>
      <c r="J69" s="59">
        <f>SUMIFS(('Data Form'!$I$6:$I$409),('Data Form'!$E$6:$E$409), "E4", ('Data Form'!H$6:H$409), "F")-J68</f>
        <v>0</v>
      </c>
      <c r="K69" s="59">
        <f t="shared" si="10"/>
        <v>408314</v>
      </c>
      <c r="L69" s="43"/>
      <c r="M69" s="59"/>
      <c r="N69" s="59"/>
      <c r="O69" s="59"/>
      <c r="P69" s="59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5.75" customHeight="1" x14ac:dyDescent="0.3">
      <c r="A70" s="81" t="s">
        <v>460</v>
      </c>
      <c r="B70" s="43"/>
      <c r="C70" s="43"/>
      <c r="D70" s="43"/>
      <c r="E70" s="43"/>
      <c r="F70" s="43"/>
      <c r="G70" s="75" t="s">
        <v>461</v>
      </c>
      <c r="H70" s="59">
        <f>+I70+J70</f>
        <v>308352.96000000002</v>
      </c>
      <c r="I70" s="59">
        <f>M70</f>
        <v>308352.96000000002</v>
      </c>
      <c r="J70" s="59">
        <f>+N70</f>
        <v>0</v>
      </c>
      <c r="K70" s="59">
        <f>M70+N70</f>
        <v>308352.96000000002</v>
      </c>
      <c r="L70" s="43"/>
      <c r="M70" s="74">
        <f t="shared" ref="M70:N70" si="11">SUM(M62:M69)</f>
        <v>308352.96000000002</v>
      </c>
      <c r="N70" s="74">
        <f t="shared" si="11"/>
        <v>0</v>
      </c>
      <c r="O70" s="59"/>
      <c r="P70" s="59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5.75" customHeight="1" x14ac:dyDescent="0.3">
      <c r="A71" s="99" t="s">
        <v>462</v>
      </c>
      <c r="B71" s="43"/>
      <c r="C71" s="43"/>
      <c r="D71" s="43"/>
      <c r="E71" s="43"/>
      <c r="F71" s="74">
        <f>SUM(F62:F70)</f>
        <v>0</v>
      </c>
      <c r="G71" s="43"/>
      <c r="H71" s="74">
        <f t="shared" ref="H71:K71" si="12">SUM(H62:H70)</f>
        <v>1862260.96</v>
      </c>
      <c r="I71" s="74">
        <f t="shared" si="12"/>
        <v>1862260.96</v>
      </c>
      <c r="J71" s="74">
        <f t="shared" si="12"/>
        <v>0</v>
      </c>
      <c r="K71" s="74">
        <f t="shared" si="12"/>
        <v>1862260.96</v>
      </c>
      <c r="L71" s="43"/>
      <c r="M71" s="59"/>
      <c r="N71" s="59"/>
      <c r="O71" s="59"/>
      <c r="P71" s="59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5.75" customHeight="1" x14ac:dyDescent="0.25">
      <c r="A72" s="43"/>
      <c r="B72" s="43"/>
      <c r="C72" s="43"/>
      <c r="D72" s="43"/>
      <c r="E72" s="43"/>
      <c r="F72" s="43"/>
      <c r="G72" s="43"/>
      <c r="H72" s="59"/>
      <c r="I72" s="43"/>
      <c r="J72" s="43"/>
      <c r="K72" s="43"/>
      <c r="L72" s="43"/>
      <c r="M72" s="59"/>
      <c r="N72" s="59"/>
      <c r="O72" s="59"/>
      <c r="P72" s="59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5.75" customHeight="1" x14ac:dyDescent="0.3">
      <c r="A73" s="100" t="s">
        <v>463</v>
      </c>
      <c r="B73" s="43"/>
      <c r="C73" s="43"/>
      <c r="D73" s="43"/>
      <c r="E73" s="43"/>
      <c r="F73" s="101" t="s">
        <v>451</v>
      </c>
      <c r="G73" s="43"/>
      <c r="H73" s="76" t="s">
        <v>388</v>
      </c>
      <c r="I73" s="77" t="s">
        <v>389</v>
      </c>
      <c r="J73" s="77" t="s">
        <v>390</v>
      </c>
      <c r="K73" s="78" t="s">
        <v>38</v>
      </c>
      <c r="L73" s="80" t="s">
        <v>403</v>
      </c>
      <c r="M73" s="85" t="s">
        <v>389</v>
      </c>
      <c r="N73" s="85" t="s">
        <v>390</v>
      </c>
      <c r="O73" s="59"/>
      <c r="P73" s="59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5.75" customHeight="1" x14ac:dyDescent="0.3">
      <c r="A74" s="81" t="s">
        <v>464</v>
      </c>
      <c r="B74" s="43"/>
      <c r="C74" s="43"/>
      <c r="D74" s="43"/>
      <c r="E74" s="43"/>
      <c r="F74" s="89"/>
      <c r="G74" s="75" t="s">
        <v>383</v>
      </c>
      <c r="H74" s="59">
        <f>SUMIFS(('Data Form'!$I$6:$I$409),('Data Form'!$E$6:$E$409),"F1",('Data Form'!$D$6:$D$409),"1")</f>
        <v>0</v>
      </c>
      <c r="I74" s="59">
        <f>SUMIFS(('Data Form'!$I$6:$I$409),('Data Form'!$E$6:$E$409),"F1",('Data Form'!$D$6:$D$409),"1",('Data Form'!$H$6:$H$409), "SL" )</f>
        <v>0</v>
      </c>
      <c r="J74" s="59">
        <f>SUMIFS(('Data Form'!$I$6:$I$409),('Data Form'!$E$6:$E$409),"F1",('Data Form'!$D$6:$D$409),"1",('Data Form'!$H$6:$H$409), "F" )</f>
        <v>0</v>
      </c>
      <c r="K74" s="59">
        <f t="shared" ref="K74:K85" si="13">I74+J74</f>
        <v>0</v>
      </c>
      <c r="L74" s="43"/>
      <c r="M74" s="59">
        <f>ROUND(+I74*'Fringe Benefits'!$E$11,2)</f>
        <v>0</v>
      </c>
      <c r="N74" s="59">
        <f>ROUND(+J74*'Fringe Benefits'!$E$11,2)</f>
        <v>0</v>
      </c>
      <c r="O74" s="59"/>
      <c r="P74" s="59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5.75" customHeight="1" x14ac:dyDescent="0.3">
      <c r="A75" s="81" t="s">
        <v>465</v>
      </c>
      <c r="B75" s="43"/>
      <c r="C75" s="43"/>
      <c r="D75" s="43"/>
      <c r="E75" s="43"/>
      <c r="F75" s="98"/>
      <c r="G75" s="75"/>
      <c r="H75" s="59">
        <f>SUMIF(('Data Form'!$E$6:$E$409), "F1", 'Data Form'!I$6:I$409)-H74</f>
        <v>0</v>
      </c>
      <c r="I75" s="59">
        <f>SUMIFS(('Data Form'!$I$6:$I$409),('Data Form'!$E$6:$E$409), "F1", ('Data Form'!H$6:H$409), "SL")-I74</f>
        <v>0</v>
      </c>
      <c r="J75" s="59">
        <f>SUMIFS(('Data Form'!$I$6:$I$409),('Data Form'!$E$6:$E$409), "F1", ('Data Form'!H$6:H$409), "F")-J74</f>
        <v>0</v>
      </c>
      <c r="K75" s="59">
        <f t="shared" si="13"/>
        <v>0</v>
      </c>
      <c r="L75" s="43"/>
      <c r="M75" s="59"/>
      <c r="N75" s="59"/>
      <c r="O75" s="59"/>
      <c r="P75" s="59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5.75" customHeight="1" x14ac:dyDescent="0.3">
      <c r="A76" s="81" t="s">
        <v>466</v>
      </c>
      <c r="B76" s="43"/>
      <c r="C76" s="43"/>
      <c r="D76" s="43"/>
      <c r="E76" s="43"/>
      <c r="F76" s="89"/>
      <c r="G76" s="75" t="s">
        <v>139</v>
      </c>
      <c r="H76" s="59">
        <f>SUMIFS(('Data Form'!$I$6:$I$409),('Data Form'!$E$6:$E$409),"F2",('Data Form'!$D$6:$D$409),"1")</f>
        <v>0</v>
      </c>
      <c r="I76" s="59">
        <f>SUMIFS(('Data Form'!$I$6:$I$409),('Data Form'!$E$6:$E$409),"F2",('Data Form'!$D$6:$D$409),"1",('Data Form'!$H$6:$H$409), "SL" )</f>
        <v>0</v>
      </c>
      <c r="J76" s="59">
        <f>SUMIFS(('Data Form'!$I$6:$I$409),('Data Form'!$E$6:$E$409),"F2",('Data Form'!$D$6:$D$409),"1",('Data Form'!$H$6:$H$409), "F" )</f>
        <v>0</v>
      </c>
      <c r="K76" s="59">
        <f t="shared" si="13"/>
        <v>0</v>
      </c>
      <c r="L76" s="43"/>
      <c r="M76" s="59">
        <f>ROUND(+I76*'Fringe Benefits'!$E$11,2)</f>
        <v>0</v>
      </c>
      <c r="N76" s="59">
        <f>ROUND(+J76*'Fringe Benefits'!$E$11,2)</f>
        <v>0</v>
      </c>
      <c r="O76" s="59"/>
      <c r="P76" s="59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5.75" customHeight="1" x14ac:dyDescent="0.3">
      <c r="A77" s="81" t="s">
        <v>467</v>
      </c>
      <c r="B77" s="43"/>
      <c r="C77" s="43"/>
      <c r="D77" s="43"/>
      <c r="E77" s="43"/>
      <c r="F77" s="98"/>
      <c r="G77" s="75"/>
      <c r="H77" s="59">
        <f>SUMIF(('Data Form'!$E$6:$E$409), "F2", 'Data Form'!I$6:I$409)-H76</f>
        <v>26000</v>
      </c>
      <c r="I77" s="59">
        <f>SUMIFS(('Data Form'!$I$6:$I$409),('Data Form'!$E$6:$E$409), "F2", ('Data Form'!H$6:H$409), "SL")-I76</f>
        <v>26000</v>
      </c>
      <c r="J77" s="59">
        <f>SUMIFS(('Data Form'!$I$6:$I$409),('Data Form'!$E$6:$E$409), "F2", ('Data Form'!H$6:H$409), "F")-J76</f>
        <v>0</v>
      </c>
      <c r="K77" s="59">
        <f t="shared" si="13"/>
        <v>26000</v>
      </c>
      <c r="L77" s="43"/>
      <c r="M77" s="59"/>
      <c r="N77" s="59"/>
      <c r="O77" s="59"/>
      <c r="P77" s="59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5.75" customHeight="1" x14ac:dyDescent="0.3">
      <c r="A78" s="81" t="s">
        <v>468</v>
      </c>
      <c r="B78" s="43"/>
      <c r="C78" s="43"/>
      <c r="D78" s="43"/>
      <c r="E78" s="43"/>
      <c r="F78" s="89"/>
      <c r="G78" s="75" t="s">
        <v>384</v>
      </c>
      <c r="H78" s="59">
        <f>SUMIFS(('Data Form'!$I$6:$I$409),('Data Form'!$E$6:$E$409),"F3",('Data Form'!$D$6:$D$409),"1")</f>
        <v>0</v>
      </c>
      <c r="I78" s="59">
        <f>SUMIFS(('Data Form'!$I$6:$I$409),('Data Form'!$E$6:$E$409),"F3",('Data Form'!$D$6:$D$409),"1",('Data Form'!$H$6:$H$409), "SL" )</f>
        <v>0</v>
      </c>
      <c r="J78" s="59">
        <f>SUMIFS(('Data Form'!$I$6:$I$409),('Data Form'!$E$6:$E$409),"F3",('Data Form'!$D$6:$D$409),"1",('Data Form'!$H$6:$H$409), "F" )</f>
        <v>0</v>
      </c>
      <c r="K78" s="59">
        <f t="shared" si="13"/>
        <v>0</v>
      </c>
      <c r="L78" s="43"/>
      <c r="M78" s="59">
        <f>ROUND(+I78*'Fringe Benefits'!$E$11,2)</f>
        <v>0</v>
      </c>
      <c r="N78" s="59">
        <f>ROUND(+J78*'Fringe Benefits'!$E$11,2)</f>
        <v>0</v>
      </c>
      <c r="O78" s="59"/>
      <c r="P78" s="59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5.75" customHeight="1" x14ac:dyDescent="0.3">
      <c r="A79" s="81" t="s">
        <v>469</v>
      </c>
      <c r="B79" s="43"/>
      <c r="C79" s="43"/>
      <c r="D79" s="43"/>
      <c r="E79" s="43"/>
      <c r="F79" s="98"/>
      <c r="G79" s="75"/>
      <c r="H79" s="59">
        <f>SUMIF(('Data Form'!$E$6:$E$409), "F3", 'Data Form'!I$6:I$409)-H78</f>
        <v>0</v>
      </c>
      <c r="I79" s="59">
        <f>SUMIFS(('Data Form'!$I$6:$I$409),('Data Form'!$E$6:$E$409), "F3", ('Data Form'!H$6:H$409), "SL")-I78</f>
        <v>0</v>
      </c>
      <c r="J79" s="59">
        <f>SUMIFS(('Data Form'!$I$6:$I$409),('Data Form'!$E$6:$E$409), "F3", ('Data Form'!H$6:H$409), "F")-J78</f>
        <v>0</v>
      </c>
      <c r="K79" s="59">
        <f t="shared" si="13"/>
        <v>0</v>
      </c>
      <c r="L79" s="43"/>
      <c r="M79" s="59"/>
      <c r="N79" s="59"/>
      <c r="O79" s="59"/>
      <c r="P79" s="59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5.75" customHeight="1" x14ac:dyDescent="0.3">
      <c r="A80" s="81" t="s">
        <v>470</v>
      </c>
      <c r="B80" s="43"/>
      <c r="C80" s="43"/>
      <c r="D80" s="43"/>
      <c r="E80" s="43"/>
      <c r="F80" s="89"/>
      <c r="G80" s="75" t="s">
        <v>385</v>
      </c>
      <c r="H80" s="59">
        <f>SUMIFS(('Data Form'!$I$6:$I$409),('Data Form'!$E$6:$E$409),"F4",('Data Form'!$D$6:$D$409),"1")</f>
        <v>0</v>
      </c>
      <c r="I80" s="59">
        <f>SUMIFS(('Data Form'!$I$6:$I$409),('Data Form'!$E$6:$E$409),"F4",('Data Form'!$D$6:$D$409),"1",('Data Form'!$H$6:$H$409), "SL" )</f>
        <v>0</v>
      </c>
      <c r="J80" s="59">
        <f>SUMIFS(('Data Form'!$I$6:$I$409),('Data Form'!$E$6:$E$409),"F4",('Data Form'!$D$6:$D$409),"1",('Data Form'!$H$6:$H$409), "F" )</f>
        <v>0</v>
      </c>
      <c r="K80" s="59">
        <f t="shared" si="13"/>
        <v>0</v>
      </c>
      <c r="L80" s="43"/>
      <c r="M80" s="59">
        <f>ROUND(+I80*'Fringe Benefits'!$E$11,2)</f>
        <v>0</v>
      </c>
      <c r="N80" s="59">
        <f>ROUND(+J80*'Fringe Benefits'!$E$11,2)</f>
        <v>0</v>
      </c>
      <c r="O80" s="59"/>
      <c r="P80" s="59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5.75" customHeight="1" x14ac:dyDescent="0.3">
      <c r="A81" s="81" t="s">
        <v>471</v>
      </c>
      <c r="B81" s="43"/>
      <c r="C81" s="43"/>
      <c r="D81" s="43"/>
      <c r="E81" s="43"/>
      <c r="F81" s="98"/>
      <c r="G81" s="75"/>
      <c r="H81" s="59">
        <f>SUMIF(('Data Form'!$E$6:$E$409), "F4", 'Data Form'!I$6:I$409)-H80</f>
        <v>0</v>
      </c>
      <c r="I81" s="59">
        <f>SUMIFS(('Data Form'!$I$6:$I$409),('Data Form'!$E$6:$E$409), "F4", ('Data Form'!H$6:H$409), "SL")-I80</f>
        <v>0</v>
      </c>
      <c r="J81" s="59">
        <f>SUMIFS(('Data Form'!$I$6:$I$409),('Data Form'!$E$6:$E$409), "F4", ('Data Form'!H$6:H$409), "F")-J80</f>
        <v>0</v>
      </c>
      <c r="K81" s="59">
        <f t="shared" si="13"/>
        <v>0</v>
      </c>
      <c r="L81" s="43"/>
      <c r="M81" s="59"/>
      <c r="N81" s="59"/>
      <c r="O81" s="59"/>
      <c r="P81" s="59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5.75" customHeight="1" x14ac:dyDescent="0.3">
      <c r="A82" s="81" t="s">
        <v>472</v>
      </c>
      <c r="B82" s="43"/>
      <c r="C82" s="43"/>
      <c r="D82" s="43"/>
      <c r="E82" s="43"/>
      <c r="F82" s="89"/>
      <c r="G82" s="75" t="s">
        <v>182</v>
      </c>
      <c r="H82" s="59">
        <f>SUMIFS(('Data Form'!$I$6:$I$409),('Data Form'!$E$6:$E$409),"F5",('Data Form'!$D$6:$D$409),"1")</f>
        <v>10700</v>
      </c>
      <c r="I82" s="59">
        <f>SUMIFS(('Data Form'!$I$6:$I$409),('Data Form'!$E$6:$E$409),"F5",('Data Form'!$D$6:$D$409),"1",('Data Form'!$H$6:$H$409), "SL" )</f>
        <v>10700</v>
      </c>
      <c r="J82" s="59">
        <f>SUMIFS(('Data Form'!$I$6:$I$409),('Data Form'!$E$6:$E$409),"F5",('Data Form'!$D$6:$D$409),"1",('Data Form'!$H$6:$H$409), "F" )</f>
        <v>0</v>
      </c>
      <c r="K82" s="59">
        <f t="shared" si="13"/>
        <v>10700</v>
      </c>
      <c r="L82" s="43"/>
      <c r="M82" s="59">
        <f>ROUND(+I82*'Fringe Benefits'!$E$11,2)</f>
        <v>5657.04</v>
      </c>
      <c r="N82" s="59">
        <f>ROUND(+J82*'Fringe Benefits'!$E$11,2)</f>
        <v>0</v>
      </c>
      <c r="O82" s="59"/>
      <c r="P82" s="59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5.75" customHeight="1" x14ac:dyDescent="0.3">
      <c r="A83" s="81" t="s">
        <v>473</v>
      </c>
      <c r="B83" s="43"/>
      <c r="C83" s="43"/>
      <c r="D83" s="43"/>
      <c r="E83" s="43"/>
      <c r="F83" s="98"/>
      <c r="G83" s="75"/>
      <c r="H83" s="59">
        <f>SUMIF(('Data Form'!$E$6:$E$409), "F5", 'Data Form'!I$6:I$409)-H82</f>
        <v>25000</v>
      </c>
      <c r="I83" s="59">
        <f>SUMIFS(('Data Form'!$I$6:$I$409),('Data Form'!$E$6:$E$409), "F5", ('Data Form'!H$6:H$409), "SL")-I82</f>
        <v>25000</v>
      </c>
      <c r="J83" s="59">
        <f>SUMIFS(('Data Form'!$I$6:$I$409),('Data Form'!$E$6:$E$409), "F5", ('Data Form'!H$6:H$409), "F")-J82</f>
        <v>0</v>
      </c>
      <c r="K83" s="59">
        <f t="shared" si="13"/>
        <v>25000</v>
      </c>
      <c r="L83" s="43"/>
      <c r="M83" s="59"/>
      <c r="N83" s="59"/>
      <c r="O83" s="59"/>
      <c r="P83" s="59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5.75" customHeight="1" x14ac:dyDescent="0.3">
      <c r="A84" s="81" t="s">
        <v>474</v>
      </c>
      <c r="B84" s="43"/>
      <c r="C84" s="43"/>
      <c r="D84" s="43"/>
      <c r="E84" s="43"/>
      <c r="F84" s="89"/>
      <c r="G84" s="75" t="s">
        <v>128</v>
      </c>
      <c r="H84" s="59">
        <f>SUMIFS(('Data Form'!$I$6:$I$409),('Data Form'!$E$6:$E$409),"F6",('Data Form'!$D$6:$D$409),"1")</f>
        <v>216639</v>
      </c>
      <c r="I84" s="59">
        <f>SUMIFS(('Data Form'!$I$6:$I$409),('Data Form'!$E$6:$E$409),"F6",('Data Form'!$D$6:$D$409),"1",('Data Form'!$H$6:$H$409), "SL" )</f>
        <v>216639</v>
      </c>
      <c r="J84" s="59">
        <f>SUMIFS(('Data Form'!$I$6:$I$409),('Data Form'!$E$6:$E$409),"F6",('Data Form'!$D$6:$D$409),"1",('Data Form'!$H$6:$H$409), "F" )</f>
        <v>0</v>
      </c>
      <c r="K84" s="59">
        <f t="shared" si="13"/>
        <v>216639</v>
      </c>
      <c r="L84" s="43"/>
      <c r="M84" s="59">
        <f>ROUND(+I84*'Fringe Benefits'!$E$11,2)</f>
        <v>114535.98</v>
      </c>
      <c r="N84" s="59">
        <f>ROUND(+J84*'Fringe Benefits'!$E$11,2)</f>
        <v>0</v>
      </c>
      <c r="O84" s="59"/>
      <c r="P84" s="59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5.75" customHeight="1" x14ac:dyDescent="0.3">
      <c r="A85" s="81" t="s">
        <v>475</v>
      </c>
      <c r="B85" s="43"/>
      <c r="C85" s="43"/>
      <c r="D85" s="43"/>
      <c r="E85" s="43"/>
      <c r="F85" s="98"/>
      <c r="G85" s="75"/>
      <c r="H85" s="59">
        <f>SUMIF(('Data Form'!$E$6:$E$409), "F6", 'Data Form'!I$6:I$409)-H84</f>
        <v>0</v>
      </c>
      <c r="I85" s="59">
        <f>SUMIFS(('Data Form'!$I$6:$I$409),('Data Form'!$E$6:$E$409), "F6", ('Data Form'!H$6:H$409), "SL")-I84</f>
        <v>0</v>
      </c>
      <c r="J85" s="59">
        <f>SUMIFS(('Data Form'!$I$6:$I$409),('Data Form'!$E$6:$E$409), "F6", ('Data Form'!H$6:H$409), "F")-J84</f>
        <v>0</v>
      </c>
      <c r="K85" s="59">
        <f t="shared" si="13"/>
        <v>0</v>
      </c>
      <c r="L85" s="43"/>
      <c r="M85" s="59"/>
      <c r="N85" s="59"/>
      <c r="O85" s="59"/>
      <c r="P85" s="59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5.75" customHeight="1" x14ac:dyDescent="0.3">
      <c r="A86" s="81" t="s">
        <v>476</v>
      </c>
      <c r="B86" s="43"/>
      <c r="C86" s="43"/>
      <c r="D86" s="43"/>
      <c r="E86" s="43"/>
      <c r="F86" s="102"/>
      <c r="G86" s="75" t="s">
        <v>477</v>
      </c>
      <c r="H86" s="59">
        <f>+I86+J86</f>
        <v>120193.01999999999</v>
      </c>
      <c r="I86" s="59">
        <f t="shared" ref="I86:J86" si="14">+M86</f>
        <v>120193.01999999999</v>
      </c>
      <c r="J86" s="59">
        <f t="shared" si="14"/>
        <v>0</v>
      </c>
      <c r="K86" s="59">
        <f>+M86+N86</f>
        <v>120193.01999999999</v>
      </c>
      <c r="L86" s="43"/>
      <c r="M86" s="74">
        <f t="shared" ref="M86:N86" si="15">SUM(M74:M85)</f>
        <v>120193.01999999999</v>
      </c>
      <c r="N86" s="74">
        <f t="shared" si="15"/>
        <v>0</v>
      </c>
      <c r="O86" s="59"/>
      <c r="P86" s="59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5.75" customHeight="1" x14ac:dyDescent="0.3">
      <c r="A87" s="99" t="s">
        <v>478</v>
      </c>
      <c r="B87" s="43"/>
      <c r="C87" s="43"/>
      <c r="D87" s="43"/>
      <c r="E87" s="43"/>
      <c r="F87" s="74">
        <f>SUM(F74:F86)</f>
        <v>0</v>
      </c>
      <c r="G87" s="43"/>
      <c r="H87" s="74">
        <f t="shared" ref="H87:K87" si="16">SUM(H74:H86)</f>
        <v>398532.02</v>
      </c>
      <c r="I87" s="74">
        <f t="shared" si="16"/>
        <v>398532.02</v>
      </c>
      <c r="J87" s="74">
        <f t="shared" si="16"/>
        <v>0</v>
      </c>
      <c r="K87" s="74">
        <f t="shared" si="16"/>
        <v>398532.02</v>
      </c>
      <c r="L87" s="43"/>
      <c r="M87" s="59"/>
      <c r="N87" s="59"/>
      <c r="O87" s="59"/>
      <c r="P87" s="59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5.75" customHeight="1" x14ac:dyDescent="0.25">
      <c r="A88" s="43"/>
      <c r="B88" s="43"/>
      <c r="C88" s="43"/>
      <c r="D88" s="43"/>
      <c r="E88" s="43"/>
      <c r="F88" s="43"/>
      <c r="G88" s="43"/>
      <c r="H88" s="59"/>
      <c r="I88" s="43"/>
      <c r="J88" s="43"/>
      <c r="K88" s="43"/>
      <c r="L88" s="43"/>
      <c r="M88" s="59"/>
      <c r="N88" s="59"/>
      <c r="O88" s="59"/>
      <c r="P88" s="59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5.75" customHeight="1" x14ac:dyDescent="0.25">
      <c r="A89" s="43"/>
      <c r="B89" s="43"/>
      <c r="C89" s="43"/>
      <c r="D89" s="43"/>
      <c r="E89" s="43"/>
      <c r="F89" s="43"/>
      <c r="G89" s="43"/>
      <c r="H89" s="59"/>
      <c r="I89" s="43"/>
      <c r="J89" s="43"/>
      <c r="K89" s="43"/>
      <c r="L89" s="43"/>
      <c r="M89" s="59"/>
      <c r="N89" s="59"/>
      <c r="O89" s="59"/>
      <c r="P89" s="59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5.75" customHeight="1" x14ac:dyDescent="0.25">
      <c r="A90" s="43" t="s">
        <v>479</v>
      </c>
      <c r="B90" s="43"/>
      <c r="C90" s="43"/>
      <c r="D90" s="43"/>
      <c r="E90" s="43"/>
      <c r="F90" s="43"/>
      <c r="G90" s="43"/>
      <c r="H90" s="59"/>
      <c r="I90" s="43"/>
      <c r="J90" s="43"/>
      <c r="K90" s="43"/>
      <c r="L90" s="43"/>
      <c r="M90" s="59"/>
      <c r="N90" s="59"/>
      <c r="O90" s="59"/>
      <c r="P90" s="59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5.75" customHeight="1" x14ac:dyDescent="0.25">
      <c r="A91" s="43" t="s">
        <v>480</v>
      </c>
      <c r="B91" s="43"/>
      <c r="C91" s="43"/>
      <c r="D91" s="43"/>
      <c r="E91" s="43"/>
      <c r="F91" s="43"/>
      <c r="G91" s="43"/>
      <c r="H91" s="59">
        <f>SUMIFS(('Data Form'!$I$6:$I$409),('Data Form'!$E$6:$E$409),"S",('Data Form'!$D$6:$D$409),"1")</f>
        <v>4049034</v>
      </c>
      <c r="I91" s="59">
        <f>SUMIFS(('Data Form'!$I$6:$I$409),('Data Form'!$E$6:$E$409),"S",('Data Form'!$D$6:$D$409),"1",('Data Form'!$H$6:$H$409), "SL" )</f>
        <v>3625695</v>
      </c>
      <c r="J91" s="59">
        <f>SUMIFS(('Data Form'!$I$6:$I$409),('Data Form'!$E$6:$E$409),"S",('Data Form'!$D$6:$D$409),"1",('Data Form'!$H$6:$H$409), "F" )</f>
        <v>423339</v>
      </c>
      <c r="K91" s="59">
        <f t="shared" ref="K91:K92" si="17">I91+J91</f>
        <v>4049034</v>
      </c>
      <c r="L91" s="43"/>
      <c r="M91" s="59">
        <f>ROUND(+I91*'Fringe Benefits'!$E$11,2)</f>
        <v>1916887.24</v>
      </c>
      <c r="N91" s="59">
        <f>ROUND(+J91*'Fringe Benefits'!$E$11,2)</f>
        <v>223817.26</v>
      </c>
      <c r="O91" s="59"/>
      <c r="P91" s="59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5.75" customHeight="1" x14ac:dyDescent="0.25">
      <c r="A92" s="43" t="s">
        <v>481</v>
      </c>
      <c r="B92" s="43"/>
      <c r="C92" s="43"/>
      <c r="D92" s="43"/>
      <c r="E92" s="43"/>
      <c r="F92" s="43"/>
      <c r="G92" s="43"/>
      <c r="H92" s="59">
        <f>SUMIF(('Data Form'!$E$6:$E$409), "S", 'Data Form'!I$6:I$409)-H91</f>
        <v>1625665</v>
      </c>
      <c r="I92" s="59">
        <f>SUMIFS(('Data Form'!$I$6:$I$409),('Data Form'!$E$6:$E$409), "S", ('Data Form'!H$6:H$409), "SL")-I91</f>
        <v>1613400</v>
      </c>
      <c r="J92" s="59">
        <f>SUMIFS(('Data Form'!$I$6:$I$409),('Data Form'!$E$6:$E$409), "S", ('Data Form'!H$6:H$409), "F")-J91</f>
        <v>12265</v>
      </c>
      <c r="K92" s="59">
        <f t="shared" si="17"/>
        <v>1625665</v>
      </c>
      <c r="L92" s="43"/>
      <c r="M92" s="59"/>
      <c r="N92" s="59"/>
      <c r="O92" s="59"/>
      <c r="P92" s="59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5.75" customHeight="1" x14ac:dyDescent="0.25">
      <c r="A93" s="43" t="s">
        <v>482</v>
      </c>
      <c r="B93" s="43"/>
      <c r="C93" s="43"/>
      <c r="D93" s="43"/>
      <c r="E93" s="43"/>
      <c r="F93" s="43"/>
      <c r="G93" s="43"/>
      <c r="H93" s="103">
        <f>M91+N91</f>
        <v>2140704.5</v>
      </c>
      <c r="I93" s="103">
        <f>H93-J93</f>
        <v>2140704.5</v>
      </c>
      <c r="J93" s="103">
        <f>SUMIFS(('Data Form'!$I$6:$I$317),('Data Form'!$D$6:$D$317), "8", ('Data Form'!H$6:H$317), "F")-J99-J86-J70-J51-J22</f>
        <v>0</v>
      </c>
      <c r="K93" s="103">
        <f>+I93+J93</f>
        <v>2140704.5</v>
      </c>
      <c r="L93" s="43"/>
      <c r="M93" s="59"/>
      <c r="N93" s="59"/>
      <c r="O93" s="59"/>
      <c r="P93" s="59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5.75" customHeight="1" x14ac:dyDescent="0.25">
      <c r="A94" s="43" t="s">
        <v>36</v>
      </c>
      <c r="B94" s="43"/>
      <c r="C94" s="43"/>
      <c r="D94" s="43"/>
      <c r="E94" s="43"/>
      <c r="F94" s="43"/>
      <c r="G94" s="43"/>
      <c r="H94" s="104">
        <f t="shared" ref="H94:K94" si="18">SUM(H91:H93)</f>
        <v>7815403.5</v>
      </c>
      <c r="I94" s="104">
        <f t="shared" si="18"/>
        <v>7379799.5</v>
      </c>
      <c r="J94" s="104">
        <f t="shared" si="18"/>
        <v>435604</v>
      </c>
      <c r="K94" s="104">
        <f t="shared" si="18"/>
        <v>7815403.5</v>
      </c>
      <c r="L94" s="43"/>
      <c r="M94" s="59"/>
      <c r="N94" s="59"/>
      <c r="O94" s="59"/>
      <c r="P94" s="59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5.75" customHeight="1" x14ac:dyDescent="0.25">
      <c r="A95" s="43"/>
      <c r="B95" s="43"/>
      <c r="C95" s="43"/>
      <c r="D95" s="43"/>
      <c r="E95" s="43"/>
      <c r="F95" s="43"/>
      <c r="G95" s="43"/>
      <c r="H95" s="59"/>
      <c r="I95" s="59"/>
      <c r="J95" s="59"/>
      <c r="K95" s="59"/>
      <c r="L95" s="43"/>
      <c r="M95" s="59"/>
      <c r="N95" s="59"/>
      <c r="O95" s="59"/>
      <c r="P95" s="59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5.75" customHeight="1" x14ac:dyDescent="0.25">
      <c r="A96" s="75" t="s">
        <v>37</v>
      </c>
      <c r="B96" s="43"/>
      <c r="C96" s="43"/>
      <c r="D96" s="43"/>
      <c r="E96" s="43"/>
      <c r="F96" s="43"/>
      <c r="G96" s="43"/>
      <c r="H96" s="105">
        <f t="shared" ref="H96:K96" si="19">H23+H52+H71+H87+H94</f>
        <v>14640105.99</v>
      </c>
      <c r="I96" s="105">
        <f t="shared" si="19"/>
        <v>13733897.99</v>
      </c>
      <c r="J96" s="105">
        <f t="shared" si="19"/>
        <v>906208</v>
      </c>
      <c r="K96" s="105">
        <f t="shared" si="19"/>
        <v>14640105.99</v>
      </c>
      <c r="L96" s="43"/>
      <c r="M96" s="59"/>
      <c r="N96" s="59"/>
      <c r="O96" s="59"/>
      <c r="P96" s="59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5.75" customHeight="1" x14ac:dyDescent="0.25">
      <c r="A97" s="43"/>
      <c r="B97" s="43"/>
      <c r="C97" s="43"/>
      <c r="D97" s="43"/>
      <c r="E97" s="43"/>
      <c r="F97" s="43"/>
      <c r="G97" s="43"/>
      <c r="H97" s="59"/>
      <c r="I97" s="43"/>
      <c r="J97" s="43"/>
      <c r="K97" s="43"/>
      <c r="L97" s="43"/>
      <c r="M97" s="59"/>
      <c r="N97" s="59"/>
      <c r="O97" s="59"/>
      <c r="P97" s="59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5.75" customHeight="1" x14ac:dyDescent="0.25">
      <c r="A98" s="43" t="s">
        <v>483</v>
      </c>
      <c r="B98" s="43"/>
      <c r="C98" s="43"/>
      <c r="D98" s="43"/>
      <c r="E98" s="43"/>
      <c r="F98" s="43"/>
      <c r="G98" s="43"/>
      <c r="H98" s="59">
        <f t="shared" ref="H98:K98" si="20">+H23+H52</f>
        <v>4563909.51</v>
      </c>
      <c r="I98" s="59">
        <f t="shared" si="20"/>
        <v>4093305.51</v>
      </c>
      <c r="J98" s="59">
        <f t="shared" si="20"/>
        <v>470604</v>
      </c>
      <c r="K98" s="59">
        <f t="shared" si="20"/>
        <v>4563909.51</v>
      </c>
      <c r="L98" s="43"/>
      <c r="M98" s="59"/>
      <c r="N98" s="59"/>
      <c r="O98" s="59"/>
      <c r="P98" s="59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5.75" customHeight="1" x14ac:dyDescent="0.25">
      <c r="A99" s="106" t="s">
        <v>484</v>
      </c>
      <c r="H99" s="103">
        <f>'Fringe Benefits'!E8</f>
        <v>1211378</v>
      </c>
      <c r="I99" s="103">
        <f>H99-J99</f>
        <v>1211378</v>
      </c>
      <c r="J99" s="103">
        <f>+'Fringe Benefits'!I9</f>
        <v>0</v>
      </c>
      <c r="K99" s="103">
        <f>+I99+J99</f>
        <v>1211378</v>
      </c>
      <c r="L99" s="43"/>
      <c r="M99" s="59"/>
      <c r="N99" s="59"/>
      <c r="O99" s="59"/>
      <c r="P99" s="59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5.75" customHeight="1" x14ac:dyDescent="0.25">
      <c r="A100" s="75" t="s">
        <v>485</v>
      </c>
      <c r="B100" s="75"/>
      <c r="C100" s="75"/>
      <c r="D100" s="75"/>
      <c r="E100" s="75"/>
      <c r="F100" s="75"/>
      <c r="G100" s="75"/>
      <c r="H100" s="107">
        <f t="shared" ref="H100:K100" si="21">+H96-H98+H99</f>
        <v>11287574.48</v>
      </c>
      <c r="I100" s="107">
        <f t="shared" si="21"/>
        <v>10851970.48</v>
      </c>
      <c r="J100" s="107">
        <f t="shared" si="21"/>
        <v>435604</v>
      </c>
      <c r="K100" s="107">
        <f t="shared" si="21"/>
        <v>11287574.48</v>
      </c>
      <c r="L100" s="75"/>
      <c r="M100" s="108"/>
      <c r="N100" s="108"/>
      <c r="O100" s="108"/>
      <c r="P100" s="108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5.75" customHeight="1" x14ac:dyDescent="0.25">
      <c r="A101" s="43"/>
      <c r="B101" s="43"/>
      <c r="C101" s="43"/>
      <c r="D101" s="43"/>
      <c r="E101" s="43"/>
      <c r="F101" s="43"/>
      <c r="G101" s="43"/>
      <c r="H101" s="59"/>
      <c r="I101" s="43"/>
      <c r="J101" s="43"/>
      <c r="K101" s="43"/>
      <c r="L101" s="43"/>
      <c r="M101" s="59"/>
      <c r="N101" s="59"/>
      <c r="O101" s="59"/>
      <c r="P101" s="59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5.75" customHeight="1" x14ac:dyDescent="0.25">
      <c r="A102" s="43"/>
      <c r="B102" s="43"/>
      <c r="C102" s="43"/>
      <c r="D102" s="43"/>
      <c r="E102" s="43"/>
      <c r="F102" s="43"/>
      <c r="G102" s="43"/>
      <c r="H102" s="59"/>
      <c r="I102" s="43"/>
      <c r="J102" s="43"/>
      <c r="K102" s="43"/>
      <c r="L102" s="43"/>
      <c r="M102" s="59"/>
      <c r="N102" s="59"/>
      <c r="O102" s="59"/>
      <c r="P102" s="59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5.75" customHeight="1" x14ac:dyDescent="0.25">
      <c r="A103" s="43"/>
      <c r="B103" s="43"/>
      <c r="C103" s="43"/>
      <c r="D103" s="43"/>
      <c r="E103" s="43"/>
      <c r="F103" s="43"/>
      <c r="G103" s="43"/>
      <c r="H103" s="59"/>
      <c r="I103" s="43"/>
      <c r="J103" s="43"/>
      <c r="K103" s="43"/>
      <c r="L103" s="43"/>
      <c r="M103" s="59"/>
      <c r="N103" s="59"/>
      <c r="O103" s="59"/>
      <c r="P103" s="59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5.75" customHeight="1" x14ac:dyDescent="0.25">
      <c r="A104" s="43"/>
      <c r="B104" s="43"/>
      <c r="C104" s="43"/>
      <c r="D104" s="43"/>
      <c r="E104" s="43"/>
      <c r="F104" s="43"/>
      <c r="G104" s="43"/>
      <c r="H104" s="59"/>
      <c r="I104" s="43"/>
      <c r="J104" s="43"/>
      <c r="K104" s="43"/>
      <c r="L104" s="43"/>
      <c r="M104" s="59"/>
      <c r="N104" s="59"/>
      <c r="O104" s="59"/>
      <c r="P104" s="59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5.75" customHeight="1" x14ac:dyDescent="0.25">
      <c r="A105" s="43"/>
      <c r="B105" s="43"/>
      <c r="C105" s="43"/>
      <c r="D105" s="43"/>
      <c r="E105" s="43"/>
      <c r="F105" s="43"/>
      <c r="G105" s="43"/>
      <c r="H105" s="59"/>
      <c r="I105" s="43"/>
      <c r="J105" s="43"/>
      <c r="K105" s="43"/>
      <c r="L105" s="43"/>
      <c r="M105" s="59"/>
      <c r="N105" s="59"/>
      <c r="O105" s="59"/>
      <c r="P105" s="59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5.75" customHeight="1" x14ac:dyDescent="0.25">
      <c r="A106" s="43"/>
      <c r="B106" s="43"/>
      <c r="C106" s="43"/>
      <c r="D106" s="43"/>
      <c r="E106" s="43"/>
      <c r="F106" s="43"/>
      <c r="G106" s="43"/>
      <c r="H106" s="59"/>
      <c r="I106" s="43"/>
      <c r="J106" s="43"/>
      <c r="K106" s="43"/>
      <c r="L106" s="43"/>
      <c r="M106" s="59"/>
      <c r="N106" s="59"/>
      <c r="O106" s="59"/>
      <c r="P106" s="59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5.75" customHeight="1" x14ac:dyDescent="0.25">
      <c r="A107" s="43"/>
      <c r="B107" s="43"/>
      <c r="C107" s="43"/>
      <c r="D107" s="43"/>
      <c r="E107" s="43"/>
      <c r="F107" s="43"/>
      <c r="G107" s="43"/>
      <c r="H107" s="59"/>
      <c r="I107" s="43"/>
      <c r="J107" s="43"/>
      <c r="K107" s="43"/>
      <c r="L107" s="43"/>
      <c r="M107" s="59"/>
      <c r="N107" s="59"/>
      <c r="O107" s="59"/>
      <c r="P107" s="59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5.75" customHeight="1" x14ac:dyDescent="0.25">
      <c r="A108" s="43"/>
      <c r="B108" s="43"/>
      <c r="C108" s="43"/>
      <c r="D108" s="43"/>
      <c r="E108" s="43"/>
      <c r="F108" s="43"/>
      <c r="G108" s="43"/>
      <c r="H108" s="59"/>
      <c r="I108" s="43"/>
      <c r="J108" s="43"/>
      <c r="K108" s="43"/>
      <c r="L108" s="43"/>
      <c r="M108" s="59"/>
      <c r="N108" s="59"/>
      <c r="O108" s="59"/>
      <c r="P108" s="59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5.75" customHeight="1" x14ac:dyDescent="0.25">
      <c r="A109" s="43"/>
      <c r="B109" s="43"/>
      <c r="C109" s="43"/>
      <c r="D109" s="43"/>
      <c r="E109" s="43"/>
      <c r="F109" s="43"/>
      <c r="G109" s="43"/>
      <c r="H109" s="59"/>
      <c r="I109" s="43"/>
      <c r="J109" s="43"/>
      <c r="K109" s="43"/>
      <c r="L109" s="43"/>
      <c r="M109" s="59"/>
      <c r="N109" s="59"/>
      <c r="O109" s="59"/>
      <c r="P109" s="59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5.75" customHeight="1" x14ac:dyDescent="0.25">
      <c r="A110" s="43"/>
      <c r="B110" s="43"/>
      <c r="C110" s="43"/>
      <c r="D110" s="43"/>
      <c r="E110" s="43"/>
      <c r="F110" s="43"/>
      <c r="G110" s="43"/>
      <c r="H110" s="59"/>
      <c r="I110" s="43"/>
      <c r="J110" s="43"/>
      <c r="K110" s="43"/>
      <c r="L110" s="43"/>
      <c r="M110" s="59"/>
      <c r="N110" s="59"/>
      <c r="O110" s="59"/>
      <c r="P110" s="59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5.75" customHeight="1" x14ac:dyDescent="0.25">
      <c r="A111" s="43"/>
      <c r="B111" s="43"/>
      <c r="C111" s="43"/>
      <c r="D111" s="43"/>
      <c r="E111" s="43"/>
      <c r="F111" s="43"/>
      <c r="G111" s="43"/>
      <c r="H111" s="59"/>
      <c r="I111" s="43"/>
      <c r="J111" s="43"/>
      <c r="K111" s="43"/>
      <c r="L111" s="43"/>
      <c r="M111" s="59"/>
      <c r="N111" s="59"/>
      <c r="O111" s="59"/>
      <c r="P111" s="59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5.75" customHeight="1" x14ac:dyDescent="0.25">
      <c r="A112" s="43"/>
      <c r="B112" s="43"/>
      <c r="C112" s="43"/>
      <c r="D112" s="43"/>
      <c r="E112" s="43"/>
      <c r="F112" s="43"/>
      <c r="G112" s="43"/>
      <c r="H112" s="59"/>
      <c r="I112" s="43"/>
      <c r="J112" s="43"/>
      <c r="K112" s="43"/>
      <c r="L112" s="43"/>
      <c r="M112" s="59"/>
      <c r="N112" s="59"/>
      <c r="O112" s="59"/>
      <c r="P112" s="59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5.75" customHeight="1" x14ac:dyDescent="0.25">
      <c r="A113" s="43"/>
      <c r="B113" s="43"/>
      <c r="C113" s="43"/>
      <c r="D113" s="43"/>
      <c r="E113" s="43"/>
      <c r="F113" s="43"/>
      <c r="G113" s="43"/>
      <c r="H113" s="59"/>
      <c r="I113" s="43"/>
      <c r="J113" s="43"/>
      <c r="K113" s="43"/>
      <c r="L113" s="43"/>
      <c r="M113" s="59"/>
      <c r="N113" s="59"/>
      <c r="O113" s="59"/>
      <c r="P113" s="59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5.75" customHeight="1" x14ac:dyDescent="0.25">
      <c r="A114" s="43"/>
      <c r="B114" s="43"/>
      <c r="C114" s="43"/>
      <c r="D114" s="43"/>
      <c r="E114" s="43"/>
      <c r="F114" s="43"/>
      <c r="G114" s="43"/>
      <c r="H114" s="59"/>
      <c r="I114" s="43"/>
      <c r="J114" s="43"/>
      <c r="K114" s="43"/>
      <c r="L114" s="43"/>
      <c r="M114" s="59"/>
      <c r="N114" s="59"/>
      <c r="O114" s="59"/>
      <c r="P114" s="59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5.75" customHeight="1" x14ac:dyDescent="0.25">
      <c r="A115" s="43"/>
      <c r="B115" s="43"/>
      <c r="C115" s="43"/>
      <c r="D115" s="43"/>
      <c r="E115" s="43"/>
      <c r="F115" s="43"/>
      <c r="G115" s="43"/>
      <c r="H115" s="59"/>
      <c r="I115" s="43"/>
      <c r="J115" s="43"/>
      <c r="K115" s="43"/>
      <c r="L115" s="43"/>
      <c r="M115" s="59"/>
      <c r="N115" s="59"/>
      <c r="O115" s="59"/>
      <c r="P115" s="59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5.75" customHeight="1" x14ac:dyDescent="0.25">
      <c r="A116" s="43"/>
      <c r="B116" s="43"/>
      <c r="C116" s="43"/>
      <c r="D116" s="43"/>
      <c r="E116" s="43"/>
      <c r="F116" s="43"/>
      <c r="G116" s="43"/>
      <c r="H116" s="59"/>
      <c r="I116" s="43"/>
      <c r="J116" s="43"/>
      <c r="K116" s="43"/>
      <c r="L116" s="43"/>
      <c r="M116" s="59"/>
      <c r="N116" s="59"/>
      <c r="O116" s="59"/>
      <c r="P116" s="59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5.75" customHeight="1" x14ac:dyDescent="0.25">
      <c r="A117" s="43"/>
      <c r="B117" s="43"/>
      <c r="C117" s="43"/>
      <c r="D117" s="43"/>
      <c r="E117" s="43"/>
      <c r="F117" s="43"/>
      <c r="G117" s="43"/>
      <c r="H117" s="59"/>
      <c r="I117" s="43"/>
      <c r="J117" s="43"/>
      <c r="K117" s="43"/>
      <c r="L117" s="43"/>
      <c r="M117" s="59"/>
      <c r="N117" s="59"/>
      <c r="O117" s="59"/>
      <c r="P117" s="59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5.75" customHeight="1" x14ac:dyDescent="0.25">
      <c r="A118" s="43"/>
      <c r="B118" s="43"/>
      <c r="C118" s="43"/>
      <c r="D118" s="43"/>
      <c r="E118" s="43"/>
      <c r="F118" s="43"/>
      <c r="G118" s="43"/>
      <c r="H118" s="59"/>
      <c r="I118" s="43"/>
      <c r="J118" s="43"/>
      <c r="K118" s="43"/>
      <c r="L118" s="43"/>
      <c r="M118" s="59"/>
      <c r="N118" s="59"/>
      <c r="O118" s="59"/>
      <c r="P118" s="59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5.75" customHeight="1" x14ac:dyDescent="0.25">
      <c r="A119" s="43"/>
      <c r="B119" s="43"/>
      <c r="C119" s="43"/>
      <c r="D119" s="43"/>
      <c r="E119" s="43"/>
      <c r="F119" s="43"/>
      <c r="G119" s="43"/>
      <c r="H119" s="59"/>
      <c r="I119" s="43"/>
      <c r="J119" s="43"/>
      <c r="K119" s="43"/>
      <c r="L119" s="43"/>
      <c r="M119" s="59"/>
      <c r="N119" s="59"/>
      <c r="O119" s="59"/>
      <c r="P119" s="59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5.75" customHeight="1" x14ac:dyDescent="0.25">
      <c r="A120" s="43"/>
      <c r="B120" s="43"/>
      <c r="C120" s="43"/>
      <c r="D120" s="43"/>
      <c r="E120" s="43"/>
      <c r="F120" s="43"/>
      <c r="G120" s="43"/>
      <c r="H120" s="59"/>
      <c r="I120" s="43"/>
      <c r="J120" s="43"/>
      <c r="K120" s="43"/>
      <c r="L120" s="43"/>
      <c r="M120" s="59"/>
      <c r="N120" s="59"/>
      <c r="O120" s="59"/>
      <c r="P120" s="59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5.75" customHeight="1" x14ac:dyDescent="0.25">
      <c r="A121" s="43"/>
      <c r="B121" s="43"/>
      <c r="C121" s="43"/>
      <c r="D121" s="43"/>
      <c r="E121" s="43"/>
      <c r="F121" s="43"/>
      <c r="G121" s="43"/>
      <c r="H121" s="59"/>
      <c r="I121" s="43"/>
      <c r="J121" s="43"/>
      <c r="K121" s="43"/>
      <c r="L121" s="43"/>
      <c r="M121" s="59"/>
      <c r="N121" s="59"/>
      <c r="O121" s="59"/>
      <c r="P121" s="59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5.75" customHeight="1" x14ac:dyDescent="0.25">
      <c r="A122" s="43"/>
      <c r="B122" s="43"/>
      <c r="C122" s="43"/>
      <c r="D122" s="43"/>
      <c r="E122" s="43"/>
      <c r="F122" s="43"/>
      <c r="G122" s="43"/>
      <c r="H122" s="59"/>
      <c r="I122" s="43"/>
      <c r="J122" s="43"/>
      <c r="K122" s="43"/>
      <c r="L122" s="43"/>
      <c r="M122" s="59"/>
      <c r="N122" s="59"/>
      <c r="O122" s="59"/>
      <c r="P122" s="59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5.75" customHeight="1" x14ac:dyDescent="0.25">
      <c r="A123" s="43"/>
      <c r="B123" s="43"/>
      <c r="C123" s="43"/>
      <c r="D123" s="43"/>
      <c r="E123" s="43"/>
      <c r="F123" s="43"/>
      <c r="G123" s="43"/>
      <c r="H123" s="59"/>
      <c r="I123" s="43"/>
      <c r="J123" s="43"/>
      <c r="K123" s="43"/>
      <c r="L123" s="43"/>
      <c r="M123" s="59"/>
      <c r="N123" s="59"/>
      <c r="O123" s="59"/>
      <c r="P123" s="59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5.75" customHeight="1" x14ac:dyDescent="0.25">
      <c r="A124" s="43"/>
      <c r="B124" s="43"/>
      <c r="C124" s="43"/>
      <c r="D124" s="43"/>
      <c r="E124" s="43"/>
      <c r="F124" s="43"/>
      <c r="G124" s="43"/>
      <c r="H124" s="59"/>
      <c r="I124" s="43"/>
      <c r="J124" s="43"/>
      <c r="K124" s="43"/>
      <c r="L124" s="43"/>
      <c r="M124" s="59"/>
      <c r="N124" s="59"/>
      <c r="O124" s="59"/>
      <c r="P124" s="59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5.75" customHeight="1" x14ac:dyDescent="0.25">
      <c r="A125" s="43"/>
      <c r="B125" s="43"/>
      <c r="C125" s="43"/>
      <c r="D125" s="43"/>
      <c r="E125" s="43"/>
      <c r="F125" s="43"/>
      <c r="G125" s="43"/>
      <c r="H125" s="59"/>
      <c r="I125" s="43"/>
      <c r="J125" s="43"/>
      <c r="K125" s="43"/>
      <c r="L125" s="43"/>
      <c r="M125" s="59"/>
      <c r="N125" s="59"/>
      <c r="O125" s="59"/>
      <c r="P125" s="59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5.75" customHeight="1" x14ac:dyDescent="0.25">
      <c r="A126" s="43"/>
      <c r="B126" s="43"/>
      <c r="C126" s="43"/>
      <c r="D126" s="43"/>
      <c r="E126" s="43"/>
      <c r="F126" s="43"/>
      <c r="G126" s="43"/>
      <c r="H126" s="59"/>
      <c r="I126" s="43"/>
      <c r="J126" s="43"/>
      <c r="K126" s="43"/>
      <c r="L126" s="43"/>
      <c r="M126" s="59"/>
      <c r="N126" s="59"/>
      <c r="O126" s="59"/>
      <c r="P126" s="59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5.75" customHeight="1" x14ac:dyDescent="0.25">
      <c r="A127" s="43"/>
      <c r="B127" s="43"/>
      <c r="C127" s="43"/>
      <c r="D127" s="43"/>
      <c r="E127" s="43"/>
      <c r="F127" s="43"/>
      <c r="G127" s="43"/>
      <c r="H127" s="59"/>
      <c r="I127" s="43"/>
      <c r="J127" s="43"/>
      <c r="K127" s="43"/>
      <c r="L127" s="43"/>
      <c r="M127" s="59"/>
      <c r="N127" s="59"/>
      <c r="O127" s="59"/>
      <c r="P127" s="59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5.75" customHeight="1" x14ac:dyDescent="0.25">
      <c r="A128" s="43"/>
      <c r="B128" s="43"/>
      <c r="C128" s="43"/>
      <c r="D128" s="43"/>
      <c r="E128" s="43"/>
      <c r="F128" s="43"/>
      <c r="G128" s="43"/>
      <c r="H128" s="59"/>
      <c r="I128" s="43"/>
      <c r="J128" s="43"/>
      <c r="K128" s="43"/>
      <c r="L128" s="43"/>
      <c r="M128" s="59"/>
      <c r="N128" s="59"/>
      <c r="O128" s="59"/>
      <c r="P128" s="59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5.75" customHeight="1" x14ac:dyDescent="0.25">
      <c r="A129" s="43"/>
      <c r="B129" s="43"/>
      <c r="C129" s="43"/>
      <c r="D129" s="43"/>
      <c r="E129" s="43"/>
      <c r="F129" s="43"/>
      <c r="G129" s="43"/>
      <c r="H129" s="59"/>
      <c r="I129" s="43"/>
      <c r="J129" s="43"/>
      <c r="K129" s="43"/>
      <c r="L129" s="43"/>
      <c r="M129" s="59"/>
      <c r="N129" s="59"/>
      <c r="O129" s="59"/>
      <c r="P129" s="59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5.75" customHeight="1" x14ac:dyDescent="0.25">
      <c r="A130" s="43"/>
      <c r="B130" s="43"/>
      <c r="C130" s="43"/>
      <c r="D130" s="43"/>
      <c r="E130" s="43"/>
      <c r="F130" s="43"/>
      <c r="G130" s="43"/>
      <c r="H130" s="59"/>
      <c r="I130" s="43"/>
      <c r="J130" s="43"/>
      <c r="K130" s="43"/>
      <c r="L130" s="43"/>
      <c r="M130" s="59"/>
      <c r="N130" s="59"/>
      <c r="O130" s="59"/>
      <c r="P130" s="59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5.75" customHeight="1" x14ac:dyDescent="0.25">
      <c r="A131" s="43"/>
      <c r="B131" s="43"/>
      <c r="C131" s="43"/>
      <c r="D131" s="43"/>
      <c r="E131" s="43"/>
      <c r="F131" s="43"/>
      <c r="G131" s="43"/>
      <c r="H131" s="59"/>
      <c r="I131" s="43"/>
      <c r="J131" s="43"/>
      <c r="K131" s="43"/>
      <c r="L131" s="43"/>
      <c r="M131" s="59"/>
      <c r="N131" s="59"/>
      <c r="O131" s="59"/>
      <c r="P131" s="59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5.75" customHeight="1" x14ac:dyDescent="0.25">
      <c r="A132" s="43"/>
      <c r="B132" s="43"/>
      <c r="C132" s="43"/>
      <c r="D132" s="43"/>
      <c r="E132" s="43"/>
      <c r="F132" s="43"/>
      <c r="G132" s="43"/>
      <c r="H132" s="59"/>
      <c r="I132" s="43"/>
      <c r="J132" s="43"/>
      <c r="K132" s="43"/>
      <c r="L132" s="43"/>
      <c r="M132" s="59"/>
      <c r="N132" s="59"/>
      <c r="O132" s="59"/>
      <c r="P132" s="59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5.75" customHeight="1" x14ac:dyDescent="0.25">
      <c r="A133" s="43"/>
      <c r="B133" s="43"/>
      <c r="C133" s="43"/>
      <c r="D133" s="43"/>
      <c r="E133" s="43"/>
      <c r="F133" s="43"/>
      <c r="G133" s="43"/>
      <c r="H133" s="59"/>
      <c r="I133" s="43"/>
      <c r="J133" s="43"/>
      <c r="K133" s="43"/>
      <c r="L133" s="43"/>
      <c r="M133" s="59"/>
      <c r="N133" s="59"/>
      <c r="O133" s="59"/>
      <c r="P133" s="59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5.75" customHeight="1" x14ac:dyDescent="0.25">
      <c r="A134" s="43"/>
      <c r="B134" s="43"/>
      <c r="C134" s="43"/>
      <c r="D134" s="43"/>
      <c r="E134" s="43"/>
      <c r="F134" s="43"/>
      <c r="G134" s="43"/>
      <c r="H134" s="59"/>
      <c r="I134" s="43"/>
      <c r="J134" s="43"/>
      <c r="K134" s="43"/>
      <c r="L134" s="43"/>
      <c r="M134" s="59"/>
      <c r="N134" s="59"/>
      <c r="O134" s="59"/>
      <c r="P134" s="59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5.75" customHeight="1" x14ac:dyDescent="0.25">
      <c r="A135" s="43"/>
      <c r="B135" s="43"/>
      <c r="C135" s="43"/>
      <c r="D135" s="43"/>
      <c r="E135" s="43"/>
      <c r="F135" s="43"/>
      <c r="G135" s="43"/>
      <c r="H135" s="59"/>
      <c r="I135" s="43"/>
      <c r="J135" s="43"/>
      <c r="K135" s="43"/>
      <c r="L135" s="43"/>
      <c r="M135" s="59"/>
      <c r="N135" s="59"/>
      <c r="O135" s="59"/>
      <c r="P135" s="59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5.75" customHeight="1" x14ac:dyDescent="0.25">
      <c r="A136" s="43"/>
      <c r="B136" s="43"/>
      <c r="C136" s="43"/>
      <c r="D136" s="43"/>
      <c r="E136" s="43"/>
      <c r="F136" s="43"/>
      <c r="G136" s="43"/>
      <c r="H136" s="59"/>
      <c r="I136" s="43"/>
      <c r="J136" s="43"/>
      <c r="K136" s="43"/>
      <c r="L136" s="43"/>
      <c r="M136" s="59"/>
      <c r="N136" s="59"/>
      <c r="O136" s="59"/>
      <c r="P136" s="59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5.75" customHeight="1" x14ac:dyDescent="0.25">
      <c r="A137" s="43"/>
      <c r="B137" s="43"/>
      <c r="C137" s="43"/>
      <c r="D137" s="43"/>
      <c r="E137" s="43"/>
      <c r="F137" s="43"/>
      <c r="G137" s="43"/>
      <c r="H137" s="59"/>
      <c r="I137" s="43"/>
      <c r="J137" s="43"/>
      <c r="K137" s="43"/>
      <c r="L137" s="43"/>
      <c r="M137" s="59"/>
      <c r="N137" s="59"/>
      <c r="O137" s="59"/>
      <c r="P137" s="59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5.75" customHeight="1" x14ac:dyDescent="0.25">
      <c r="A138" s="43"/>
      <c r="B138" s="43"/>
      <c r="C138" s="43"/>
      <c r="D138" s="43"/>
      <c r="E138" s="43"/>
      <c r="F138" s="43"/>
      <c r="G138" s="43"/>
      <c r="H138" s="59"/>
      <c r="I138" s="43"/>
      <c r="J138" s="43"/>
      <c r="K138" s="43"/>
      <c r="L138" s="43"/>
      <c r="M138" s="59"/>
      <c r="N138" s="59"/>
      <c r="O138" s="59"/>
      <c r="P138" s="59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5.75" customHeight="1" x14ac:dyDescent="0.25">
      <c r="A139" s="43"/>
      <c r="B139" s="43"/>
      <c r="C139" s="43"/>
      <c r="D139" s="43"/>
      <c r="E139" s="43"/>
      <c r="F139" s="43"/>
      <c r="G139" s="43"/>
      <c r="H139" s="59"/>
      <c r="I139" s="43"/>
      <c r="J139" s="43"/>
      <c r="K139" s="43"/>
      <c r="L139" s="43"/>
      <c r="M139" s="59"/>
      <c r="N139" s="59"/>
      <c r="O139" s="59"/>
      <c r="P139" s="59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5.75" customHeight="1" x14ac:dyDescent="0.25">
      <c r="A140" s="43"/>
      <c r="B140" s="43"/>
      <c r="C140" s="43"/>
      <c r="D140" s="43"/>
      <c r="E140" s="43"/>
      <c r="F140" s="43"/>
      <c r="G140" s="43"/>
      <c r="H140" s="59"/>
      <c r="I140" s="43"/>
      <c r="J140" s="43"/>
      <c r="K140" s="43"/>
      <c r="L140" s="43"/>
      <c r="M140" s="59"/>
      <c r="N140" s="59"/>
      <c r="O140" s="59"/>
      <c r="P140" s="59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5.75" customHeight="1" x14ac:dyDescent="0.25">
      <c r="A141" s="43"/>
      <c r="B141" s="43"/>
      <c r="C141" s="43"/>
      <c r="D141" s="43"/>
      <c r="E141" s="43"/>
      <c r="F141" s="43"/>
      <c r="G141" s="43"/>
      <c r="H141" s="59"/>
      <c r="I141" s="43"/>
      <c r="J141" s="43"/>
      <c r="K141" s="43"/>
      <c r="L141" s="43"/>
      <c r="M141" s="59"/>
      <c r="N141" s="59"/>
      <c r="O141" s="59"/>
      <c r="P141" s="59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5.75" customHeight="1" x14ac:dyDescent="0.25">
      <c r="A142" s="43"/>
      <c r="B142" s="43"/>
      <c r="C142" s="43"/>
      <c r="D142" s="43"/>
      <c r="E142" s="43"/>
      <c r="F142" s="43"/>
      <c r="G142" s="43"/>
      <c r="H142" s="59"/>
      <c r="I142" s="43"/>
      <c r="J142" s="43"/>
      <c r="K142" s="43"/>
      <c r="L142" s="43"/>
      <c r="M142" s="59"/>
      <c r="N142" s="59"/>
      <c r="O142" s="59"/>
      <c r="P142" s="59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5.75" customHeight="1" x14ac:dyDescent="0.25">
      <c r="A143" s="43"/>
      <c r="B143" s="43"/>
      <c r="C143" s="43"/>
      <c r="D143" s="43"/>
      <c r="E143" s="43"/>
      <c r="F143" s="43"/>
      <c r="G143" s="43"/>
      <c r="H143" s="59"/>
      <c r="I143" s="43"/>
      <c r="J143" s="43"/>
      <c r="K143" s="43"/>
      <c r="L143" s="43"/>
      <c r="M143" s="59"/>
      <c r="N143" s="59"/>
      <c r="O143" s="59"/>
      <c r="P143" s="59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5.75" customHeight="1" x14ac:dyDescent="0.25">
      <c r="A144" s="43"/>
      <c r="B144" s="43"/>
      <c r="C144" s="43"/>
      <c r="D144" s="43"/>
      <c r="E144" s="43"/>
      <c r="F144" s="43"/>
      <c r="G144" s="43"/>
      <c r="H144" s="59"/>
      <c r="I144" s="43"/>
      <c r="J144" s="43"/>
      <c r="K144" s="43"/>
      <c r="L144" s="43"/>
      <c r="M144" s="59"/>
      <c r="N144" s="59"/>
      <c r="O144" s="59"/>
      <c r="P144" s="59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5.75" customHeight="1" x14ac:dyDescent="0.25">
      <c r="A145" s="43"/>
      <c r="B145" s="43"/>
      <c r="C145" s="43"/>
      <c r="D145" s="43"/>
      <c r="E145" s="43"/>
      <c r="F145" s="43"/>
      <c r="G145" s="43"/>
      <c r="H145" s="59"/>
      <c r="I145" s="43"/>
      <c r="J145" s="43"/>
      <c r="K145" s="43"/>
      <c r="L145" s="43"/>
      <c r="M145" s="59"/>
      <c r="N145" s="59"/>
      <c r="O145" s="59"/>
      <c r="P145" s="59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5.75" customHeight="1" x14ac:dyDescent="0.25">
      <c r="A146" s="43"/>
      <c r="B146" s="43"/>
      <c r="C146" s="43"/>
      <c r="D146" s="43"/>
      <c r="E146" s="43"/>
      <c r="F146" s="43"/>
      <c r="G146" s="43"/>
      <c r="H146" s="59"/>
      <c r="I146" s="43"/>
      <c r="J146" s="43"/>
      <c r="K146" s="43"/>
      <c r="L146" s="43"/>
      <c r="M146" s="59"/>
      <c r="N146" s="59"/>
      <c r="O146" s="59"/>
      <c r="P146" s="59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5.75" customHeight="1" x14ac:dyDescent="0.25">
      <c r="A147" s="43"/>
      <c r="B147" s="43"/>
      <c r="C147" s="43"/>
      <c r="D147" s="43"/>
      <c r="E147" s="43"/>
      <c r="F147" s="43"/>
      <c r="G147" s="43"/>
      <c r="H147" s="59"/>
      <c r="I147" s="43"/>
      <c r="J147" s="43"/>
      <c r="K147" s="43"/>
      <c r="L147" s="43"/>
      <c r="M147" s="59"/>
      <c r="N147" s="59"/>
      <c r="O147" s="59"/>
      <c r="P147" s="59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5.75" customHeight="1" x14ac:dyDescent="0.25">
      <c r="A148" s="43"/>
      <c r="B148" s="43"/>
      <c r="C148" s="43"/>
      <c r="D148" s="43"/>
      <c r="E148" s="43"/>
      <c r="F148" s="43"/>
      <c r="G148" s="43"/>
      <c r="H148" s="59"/>
      <c r="I148" s="43"/>
      <c r="J148" s="43"/>
      <c r="K148" s="43"/>
      <c r="L148" s="43"/>
      <c r="M148" s="59"/>
      <c r="N148" s="59"/>
      <c r="O148" s="59"/>
      <c r="P148" s="59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5.75" customHeight="1" x14ac:dyDescent="0.25">
      <c r="A149" s="43"/>
      <c r="B149" s="43"/>
      <c r="C149" s="43"/>
      <c r="D149" s="43"/>
      <c r="E149" s="43"/>
      <c r="F149" s="43"/>
      <c r="G149" s="43"/>
      <c r="H149" s="59"/>
      <c r="I149" s="43"/>
      <c r="J149" s="43"/>
      <c r="K149" s="43"/>
      <c r="L149" s="43"/>
      <c r="M149" s="59"/>
      <c r="N149" s="59"/>
      <c r="O149" s="59"/>
      <c r="P149" s="59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5.75" customHeight="1" x14ac:dyDescent="0.25">
      <c r="A150" s="43"/>
      <c r="B150" s="43"/>
      <c r="C150" s="43"/>
      <c r="D150" s="43"/>
      <c r="E150" s="43"/>
      <c r="F150" s="43"/>
      <c r="G150" s="43"/>
      <c r="H150" s="59"/>
      <c r="I150" s="43"/>
      <c r="J150" s="43"/>
      <c r="K150" s="43"/>
      <c r="L150" s="43"/>
      <c r="M150" s="59"/>
      <c r="N150" s="59"/>
      <c r="O150" s="59"/>
      <c r="P150" s="59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5.75" customHeight="1" x14ac:dyDescent="0.25">
      <c r="A151" s="43"/>
      <c r="B151" s="43"/>
      <c r="C151" s="43"/>
      <c r="D151" s="43"/>
      <c r="E151" s="43"/>
      <c r="F151" s="43"/>
      <c r="G151" s="43"/>
      <c r="H151" s="59"/>
      <c r="I151" s="43"/>
      <c r="J151" s="43"/>
      <c r="K151" s="43"/>
      <c r="L151" s="43"/>
      <c r="M151" s="59"/>
      <c r="N151" s="59"/>
      <c r="O151" s="59"/>
      <c r="P151" s="59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5.75" customHeight="1" x14ac:dyDescent="0.25">
      <c r="A152" s="43"/>
      <c r="B152" s="43"/>
      <c r="C152" s="43"/>
      <c r="D152" s="43"/>
      <c r="E152" s="43"/>
      <c r="F152" s="43"/>
      <c r="G152" s="43"/>
      <c r="H152" s="59"/>
      <c r="I152" s="43"/>
      <c r="J152" s="43"/>
      <c r="K152" s="43"/>
      <c r="L152" s="43"/>
      <c r="M152" s="59"/>
      <c r="N152" s="59"/>
      <c r="O152" s="59"/>
      <c r="P152" s="59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5.75" customHeight="1" x14ac:dyDescent="0.25">
      <c r="A153" s="43"/>
      <c r="B153" s="43"/>
      <c r="C153" s="43"/>
      <c r="D153" s="43"/>
      <c r="E153" s="43"/>
      <c r="F153" s="43"/>
      <c r="G153" s="43"/>
      <c r="H153" s="59"/>
      <c r="I153" s="43"/>
      <c r="J153" s="43"/>
      <c r="K153" s="43"/>
      <c r="L153" s="43"/>
      <c r="M153" s="59"/>
      <c r="N153" s="59"/>
      <c r="O153" s="59"/>
      <c r="P153" s="59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5.75" customHeight="1" x14ac:dyDescent="0.25">
      <c r="A154" s="43"/>
      <c r="B154" s="43"/>
      <c r="C154" s="43"/>
      <c r="D154" s="43"/>
      <c r="E154" s="43"/>
      <c r="F154" s="43"/>
      <c r="G154" s="43"/>
      <c r="H154" s="59"/>
      <c r="I154" s="43"/>
      <c r="J154" s="43"/>
      <c r="K154" s="43"/>
      <c r="L154" s="43"/>
      <c r="M154" s="59"/>
      <c r="N154" s="59"/>
      <c r="O154" s="59"/>
      <c r="P154" s="59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5.75" customHeight="1" x14ac:dyDescent="0.25">
      <c r="A155" s="43"/>
      <c r="B155" s="43"/>
      <c r="C155" s="43"/>
      <c r="D155" s="43"/>
      <c r="E155" s="43"/>
      <c r="F155" s="43"/>
      <c r="G155" s="43"/>
      <c r="H155" s="59"/>
      <c r="I155" s="43"/>
      <c r="J155" s="43"/>
      <c r="K155" s="43"/>
      <c r="L155" s="43"/>
      <c r="M155" s="59"/>
      <c r="N155" s="59"/>
      <c r="O155" s="59"/>
      <c r="P155" s="59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5.75" customHeight="1" x14ac:dyDescent="0.25">
      <c r="A156" s="43"/>
      <c r="B156" s="43"/>
      <c r="C156" s="43"/>
      <c r="D156" s="43"/>
      <c r="E156" s="43"/>
      <c r="F156" s="43"/>
      <c r="G156" s="43"/>
      <c r="H156" s="59"/>
      <c r="I156" s="43"/>
      <c r="J156" s="43"/>
      <c r="K156" s="43"/>
      <c r="L156" s="43"/>
      <c r="M156" s="59"/>
      <c r="N156" s="59"/>
      <c r="O156" s="59"/>
      <c r="P156" s="59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5.75" customHeight="1" x14ac:dyDescent="0.25">
      <c r="A157" s="43"/>
      <c r="B157" s="43"/>
      <c r="C157" s="43"/>
      <c r="D157" s="43"/>
      <c r="E157" s="43"/>
      <c r="F157" s="43"/>
      <c r="G157" s="43"/>
      <c r="H157" s="59"/>
      <c r="I157" s="43"/>
      <c r="J157" s="43"/>
      <c r="K157" s="43"/>
      <c r="L157" s="43"/>
      <c r="M157" s="59"/>
      <c r="N157" s="59"/>
      <c r="O157" s="59"/>
      <c r="P157" s="59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5.75" customHeight="1" x14ac:dyDescent="0.25">
      <c r="A158" s="43"/>
      <c r="B158" s="43"/>
      <c r="C158" s="43"/>
      <c r="D158" s="43"/>
      <c r="E158" s="43"/>
      <c r="F158" s="43"/>
      <c r="G158" s="43"/>
      <c r="H158" s="59"/>
      <c r="I158" s="43"/>
      <c r="J158" s="43"/>
      <c r="K158" s="43"/>
      <c r="L158" s="43"/>
      <c r="M158" s="59"/>
      <c r="N158" s="59"/>
      <c r="O158" s="59"/>
      <c r="P158" s="59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5.75" customHeight="1" x14ac:dyDescent="0.25">
      <c r="A159" s="43"/>
      <c r="B159" s="43"/>
      <c r="C159" s="43"/>
      <c r="D159" s="43"/>
      <c r="E159" s="43"/>
      <c r="F159" s="43"/>
      <c r="G159" s="43"/>
      <c r="H159" s="59"/>
      <c r="I159" s="43"/>
      <c r="J159" s="43"/>
      <c r="K159" s="43"/>
      <c r="L159" s="43"/>
      <c r="M159" s="59"/>
      <c r="N159" s="59"/>
      <c r="O159" s="59"/>
      <c r="P159" s="59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5.75" customHeight="1" x14ac:dyDescent="0.25">
      <c r="A160" s="43"/>
      <c r="B160" s="43"/>
      <c r="C160" s="43"/>
      <c r="D160" s="43"/>
      <c r="E160" s="43"/>
      <c r="F160" s="43"/>
      <c r="G160" s="43"/>
      <c r="H160" s="59"/>
      <c r="I160" s="43"/>
      <c r="J160" s="43"/>
      <c r="K160" s="43"/>
      <c r="L160" s="43"/>
      <c r="M160" s="59"/>
      <c r="N160" s="59"/>
      <c r="O160" s="59"/>
      <c r="P160" s="59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5.75" customHeight="1" x14ac:dyDescent="0.25">
      <c r="A161" s="43"/>
      <c r="B161" s="43"/>
      <c r="C161" s="43"/>
      <c r="D161" s="43"/>
      <c r="E161" s="43"/>
      <c r="F161" s="43"/>
      <c r="G161" s="43"/>
      <c r="H161" s="59"/>
      <c r="I161" s="43"/>
      <c r="J161" s="43"/>
      <c r="K161" s="43"/>
      <c r="L161" s="43"/>
      <c r="M161" s="59"/>
      <c r="N161" s="59"/>
      <c r="O161" s="59"/>
      <c r="P161" s="59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5.75" customHeight="1" x14ac:dyDescent="0.25">
      <c r="A162" s="43"/>
      <c r="B162" s="43"/>
      <c r="C162" s="43"/>
      <c r="D162" s="43"/>
      <c r="E162" s="43"/>
      <c r="F162" s="43"/>
      <c r="G162" s="43"/>
      <c r="H162" s="59"/>
      <c r="I162" s="43"/>
      <c r="J162" s="43"/>
      <c r="K162" s="43"/>
      <c r="L162" s="43"/>
      <c r="M162" s="59"/>
      <c r="N162" s="59"/>
      <c r="O162" s="59"/>
      <c r="P162" s="59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5.75" customHeight="1" x14ac:dyDescent="0.25">
      <c r="A163" s="43"/>
      <c r="B163" s="43"/>
      <c r="C163" s="43"/>
      <c r="D163" s="43"/>
      <c r="E163" s="43"/>
      <c r="F163" s="43"/>
      <c r="G163" s="43"/>
      <c r="H163" s="59"/>
      <c r="I163" s="43"/>
      <c r="J163" s="43"/>
      <c r="K163" s="43"/>
      <c r="L163" s="43"/>
      <c r="M163" s="59"/>
      <c r="N163" s="59"/>
      <c r="O163" s="59"/>
      <c r="P163" s="59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5.75" customHeight="1" x14ac:dyDescent="0.25">
      <c r="A164" s="43"/>
      <c r="B164" s="43"/>
      <c r="C164" s="43"/>
      <c r="D164" s="43"/>
      <c r="E164" s="43"/>
      <c r="F164" s="43"/>
      <c r="G164" s="43"/>
      <c r="H164" s="59"/>
      <c r="I164" s="43"/>
      <c r="J164" s="43"/>
      <c r="K164" s="43"/>
      <c r="L164" s="43"/>
      <c r="M164" s="59"/>
      <c r="N164" s="59"/>
      <c r="O164" s="59"/>
      <c r="P164" s="59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5.75" customHeight="1" x14ac:dyDescent="0.25">
      <c r="A165" s="43"/>
      <c r="B165" s="43"/>
      <c r="C165" s="43"/>
      <c r="D165" s="43"/>
      <c r="E165" s="43"/>
      <c r="F165" s="43"/>
      <c r="G165" s="43"/>
      <c r="H165" s="59"/>
      <c r="I165" s="43"/>
      <c r="J165" s="43"/>
      <c r="K165" s="43"/>
      <c r="L165" s="43"/>
      <c r="M165" s="59"/>
      <c r="N165" s="59"/>
      <c r="O165" s="59"/>
      <c r="P165" s="59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5.75" customHeight="1" x14ac:dyDescent="0.25">
      <c r="A166" s="43"/>
      <c r="B166" s="43"/>
      <c r="C166" s="43"/>
      <c r="D166" s="43"/>
      <c r="E166" s="43"/>
      <c r="F166" s="43"/>
      <c r="G166" s="43"/>
      <c r="H166" s="59"/>
      <c r="I166" s="43"/>
      <c r="J166" s="43"/>
      <c r="K166" s="43"/>
      <c r="L166" s="43"/>
      <c r="M166" s="59"/>
      <c r="N166" s="59"/>
      <c r="O166" s="59"/>
      <c r="P166" s="59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5.75" customHeight="1" x14ac:dyDescent="0.25">
      <c r="A167" s="43"/>
      <c r="B167" s="43"/>
      <c r="C167" s="43"/>
      <c r="D167" s="43"/>
      <c r="E167" s="43"/>
      <c r="F167" s="43"/>
      <c r="G167" s="43"/>
      <c r="H167" s="59"/>
      <c r="I167" s="43"/>
      <c r="J167" s="43"/>
      <c r="K167" s="43"/>
      <c r="L167" s="43"/>
      <c r="M167" s="59"/>
      <c r="N167" s="59"/>
      <c r="O167" s="59"/>
      <c r="P167" s="59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5.75" customHeight="1" x14ac:dyDescent="0.25">
      <c r="A168" s="43"/>
      <c r="B168" s="43"/>
      <c r="C168" s="43"/>
      <c r="D168" s="43"/>
      <c r="E168" s="43"/>
      <c r="F168" s="43"/>
      <c r="G168" s="43"/>
      <c r="H168" s="59"/>
      <c r="I168" s="43"/>
      <c r="J168" s="43"/>
      <c r="K168" s="43"/>
      <c r="L168" s="43"/>
      <c r="M168" s="59"/>
      <c r="N168" s="59"/>
      <c r="O168" s="59"/>
      <c r="P168" s="59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5.75" customHeight="1" x14ac:dyDescent="0.25">
      <c r="A169" s="43"/>
      <c r="B169" s="43"/>
      <c r="C169" s="43"/>
      <c r="D169" s="43"/>
      <c r="E169" s="43"/>
      <c r="F169" s="43"/>
      <c r="G169" s="43"/>
      <c r="H169" s="59"/>
      <c r="I169" s="43"/>
      <c r="J169" s="43"/>
      <c r="K169" s="43"/>
      <c r="L169" s="43"/>
      <c r="M169" s="59"/>
      <c r="N169" s="59"/>
      <c r="O169" s="59"/>
      <c r="P169" s="59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5.75" customHeight="1" x14ac:dyDescent="0.25">
      <c r="A170" s="43"/>
      <c r="B170" s="43"/>
      <c r="C170" s="43"/>
      <c r="D170" s="43"/>
      <c r="E170" s="43"/>
      <c r="F170" s="43"/>
      <c r="G170" s="43"/>
      <c r="H170" s="59"/>
      <c r="I170" s="43"/>
      <c r="J170" s="43"/>
      <c r="K170" s="43"/>
      <c r="L170" s="43"/>
      <c r="M170" s="59"/>
      <c r="N170" s="59"/>
      <c r="O170" s="59"/>
      <c r="P170" s="59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5.75" customHeight="1" x14ac:dyDescent="0.25">
      <c r="A171" s="43"/>
      <c r="B171" s="43"/>
      <c r="C171" s="43"/>
      <c r="D171" s="43"/>
      <c r="E171" s="43"/>
      <c r="F171" s="43"/>
      <c r="G171" s="43"/>
      <c r="H171" s="59"/>
      <c r="I171" s="43"/>
      <c r="J171" s="43"/>
      <c r="K171" s="43"/>
      <c r="L171" s="43"/>
      <c r="M171" s="59"/>
      <c r="N171" s="59"/>
      <c r="O171" s="59"/>
      <c r="P171" s="59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5.75" customHeight="1" x14ac:dyDescent="0.25">
      <c r="A172" s="43"/>
      <c r="B172" s="43"/>
      <c r="C172" s="43"/>
      <c r="D172" s="43"/>
      <c r="E172" s="43"/>
      <c r="F172" s="43"/>
      <c r="G172" s="43"/>
      <c r="H172" s="59"/>
      <c r="I172" s="43"/>
      <c r="J172" s="43"/>
      <c r="K172" s="43"/>
      <c r="L172" s="43"/>
      <c r="M172" s="59"/>
      <c r="N172" s="59"/>
      <c r="O172" s="59"/>
      <c r="P172" s="59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5.75" customHeight="1" x14ac:dyDescent="0.25">
      <c r="A173" s="43"/>
      <c r="B173" s="43"/>
      <c r="C173" s="43"/>
      <c r="D173" s="43"/>
      <c r="E173" s="43"/>
      <c r="F173" s="43"/>
      <c r="G173" s="43"/>
      <c r="H173" s="59"/>
      <c r="I173" s="43"/>
      <c r="J173" s="43"/>
      <c r="K173" s="43"/>
      <c r="L173" s="43"/>
      <c r="M173" s="59"/>
      <c r="N173" s="59"/>
      <c r="O173" s="59"/>
      <c r="P173" s="59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5.75" customHeight="1" x14ac:dyDescent="0.25">
      <c r="A174" s="43"/>
      <c r="B174" s="43"/>
      <c r="C174" s="43"/>
      <c r="D174" s="43"/>
      <c r="E174" s="43"/>
      <c r="F174" s="43"/>
      <c r="G174" s="43"/>
      <c r="H174" s="59"/>
      <c r="I174" s="43"/>
      <c r="J174" s="43"/>
      <c r="K174" s="43"/>
      <c r="L174" s="43"/>
      <c r="M174" s="59"/>
      <c r="N174" s="59"/>
      <c r="O174" s="59"/>
      <c r="P174" s="59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5.75" customHeight="1" x14ac:dyDescent="0.25">
      <c r="A175" s="43"/>
      <c r="B175" s="43"/>
      <c r="C175" s="43"/>
      <c r="D175" s="43"/>
      <c r="E175" s="43"/>
      <c r="F175" s="43"/>
      <c r="G175" s="43"/>
      <c r="H175" s="59"/>
      <c r="I175" s="43"/>
      <c r="J175" s="43"/>
      <c r="K175" s="43"/>
      <c r="L175" s="43"/>
      <c r="M175" s="59"/>
      <c r="N175" s="59"/>
      <c r="O175" s="59"/>
      <c r="P175" s="59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5.75" customHeight="1" x14ac:dyDescent="0.25">
      <c r="A176" s="43"/>
      <c r="B176" s="43"/>
      <c r="C176" s="43"/>
      <c r="D176" s="43"/>
      <c r="E176" s="43"/>
      <c r="F176" s="43"/>
      <c r="G176" s="43"/>
      <c r="H176" s="59"/>
      <c r="I176" s="43"/>
      <c r="J176" s="43"/>
      <c r="K176" s="43"/>
      <c r="L176" s="43"/>
      <c r="M176" s="59"/>
      <c r="N176" s="59"/>
      <c r="O176" s="59"/>
      <c r="P176" s="59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5.75" customHeight="1" x14ac:dyDescent="0.25">
      <c r="A177" s="43"/>
      <c r="B177" s="43"/>
      <c r="C177" s="43"/>
      <c r="D177" s="43"/>
      <c r="E177" s="43"/>
      <c r="F177" s="43"/>
      <c r="G177" s="43"/>
      <c r="H177" s="59"/>
      <c r="I177" s="43"/>
      <c r="J177" s="43"/>
      <c r="K177" s="43"/>
      <c r="L177" s="43"/>
      <c r="M177" s="59"/>
      <c r="N177" s="59"/>
      <c r="O177" s="59"/>
      <c r="P177" s="59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5.75" customHeight="1" x14ac:dyDescent="0.25">
      <c r="A178" s="43"/>
      <c r="B178" s="43"/>
      <c r="C178" s="43"/>
      <c r="D178" s="43"/>
      <c r="E178" s="43"/>
      <c r="F178" s="43"/>
      <c r="G178" s="43"/>
      <c r="H178" s="59"/>
      <c r="I178" s="43"/>
      <c r="J178" s="43"/>
      <c r="K178" s="43"/>
      <c r="L178" s="43"/>
      <c r="M178" s="59"/>
      <c r="N178" s="59"/>
      <c r="O178" s="59"/>
      <c r="P178" s="59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5.75" customHeight="1" x14ac:dyDescent="0.25">
      <c r="A179" s="43"/>
      <c r="B179" s="43"/>
      <c r="C179" s="43"/>
      <c r="D179" s="43"/>
      <c r="E179" s="43"/>
      <c r="F179" s="43"/>
      <c r="G179" s="43"/>
      <c r="H179" s="59"/>
      <c r="I179" s="43"/>
      <c r="J179" s="43"/>
      <c r="K179" s="43"/>
      <c r="L179" s="43"/>
      <c r="M179" s="59"/>
      <c r="N179" s="59"/>
      <c r="O179" s="59"/>
      <c r="P179" s="59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5.75" customHeight="1" x14ac:dyDescent="0.25">
      <c r="A180" s="43"/>
      <c r="B180" s="43"/>
      <c r="C180" s="43"/>
      <c r="D180" s="43"/>
      <c r="E180" s="43"/>
      <c r="F180" s="43"/>
      <c r="G180" s="43"/>
      <c r="H180" s="59"/>
      <c r="I180" s="43"/>
      <c r="J180" s="43"/>
      <c r="K180" s="43"/>
      <c r="L180" s="43"/>
      <c r="M180" s="59"/>
      <c r="N180" s="59"/>
      <c r="O180" s="59"/>
      <c r="P180" s="59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5.75" customHeight="1" x14ac:dyDescent="0.25">
      <c r="A181" s="43"/>
      <c r="B181" s="43"/>
      <c r="C181" s="43"/>
      <c r="D181" s="43"/>
      <c r="E181" s="43"/>
      <c r="F181" s="43"/>
      <c r="G181" s="43"/>
      <c r="H181" s="59"/>
      <c r="I181" s="43"/>
      <c r="J181" s="43"/>
      <c r="K181" s="43"/>
      <c r="L181" s="43"/>
      <c r="M181" s="59"/>
      <c r="N181" s="59"/>
      <c r="O181" s="59"/>
      <c r="P181" s="59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5.75" customHeight="1" x14ac:dyDescent="0.25">
      <c r="A182" s="43"/>
      <c r="B182" s="43"/>
      <c r="C182" s="43"/>
      <c r="D182" s="43"/>
      <c r="E182" s="43"/>
      <c r="F182" s="43"/>
      <c r="G182" s="43"/>
      <c r="H182" s="59"/>
      <c r="I182" s="43"/>
      <c r="J182" s="43"/>
      <c r="K182" s="43"/>
      <c r="L182" s="43"/>
      <c r="M182" s="59"/>
      <c r="N182" s="59"/>
      <c r="O182" s="59"/>
      <c r="P182" s="59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5.75" customHeight="1" x14ac:dyDescent="0.25">
      <c r="A183" s="43"/>
      <c r="B183" s="43"/>
      <c r="C183" s="43"/>
      <c r="D183" s="43"/>
      <c r="E183" s="43"/>
      <c r="F183" s="43"/>
      <c r="G183" s="43"/>
      <c r="H183" s="59"/>
      <c r="I183" s="43"/>
      <c r="J183" s="43"/>
      <c r="K183" s="43"/>
      <c r="L183" s="43"/>
      <c r="M183" s="59"/>
      <c r="N183" s="59"/>
      <c r="O183" s="59"/>
      <c r="P183" s="59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5.75" customHeight="1" x14ac:dyDescent="0.25">
      <c r="A184" s="43"/>
      <c r="B184" s="43"/>
      <c r="C184" s="43"/>
      <c r="D184" s="43"/>
      <c r="E184" s="43"/>
      <c r="F184" s="43"/>
      <c r="G184" s="43"/>
      <c r="H184" s="59"/>
      <c r="I184" s="43"/>
      <c r="J184" s="43"/>
      <c r="K184" s="43"/>
      <c r="L184" s="43"/>
      <c r="M184" s="59"/>
      <c r="N184" s="59"/>
      <c r="O184" s="59"/>
      <c r="P184" s="59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5.75" customHeight="1" x14ac:dyDescent="0.25">
      <c r="A185" s="43"/>
      <c r="B185" s="43"/>
      <c r="C185" s="43"/>
      <c r="D185" s="43"/>
      <c r="E185" s="43"/>
      <c r="F185" s="43"/>
      <c r="G185" s="43"/>
      <c r="H185" s="59"/>
      <c r="I185" s="43"/>
      <c r="J185" s="43"/>
      <c r="K185" s="43"/>
      <c r="L185" s="43"/>
      <c r="M185" s="59"/>
      <c r="N185" s="59"/>
      <c r="O185" s="59"/>
      <c r="P185" s="59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5.75" customHeight="1" x14ac:dyDescent="0.25">
      <c r="A186" s="43"/>
      <c r="B186" s="43"/>
      <c r="C186" s="43"/>
      <c r="D186" s="43"/>
      <c r="E186" s="43"/>
      <c r="F186" s="43"/>
      <c r="G186" s="43"/>
      <c r="H186" s="59"/>
      <c r="I186" s="43"/>
      <c r="J186" s="43"/>
      <c r="K186" s="43"/>
      <c r="L186" s="43"/>
      <c r="M186" s="59"/>
      <c r="N186" s="59"/>
      <c r="O186" s="59"/>
      <c r="P186" s="59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5.75" customHeight="1" x14ac:dyDescent="0.25">
      <c r="A187" s="43"/>
      <c r="B187" s="43"/>
      <c r="C187" s="43"/>
      <c r="D187" s="43"/>
      <c r="E187" s="43"/>
      <c r="F187" s="43"/>
      <c r="G187" s="43"/>
      <c r="H187" s="59"/>
      <c r="I187" s="43"/>
      <c r="J187" s="43"/>
      <c r="K187" s="43"/>
      <c r="L187" s="43"/>
      <c r="M187" s="59"/>
      <c r="N187" s="59"/>
      <c r="O187" s="59"/>
      <c r="P187" s="59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5.75" customHeight="1" x14ac:dyDescent="0.25">
      <c r="A188" s="43"/>
      <c r="B188" s="43"/>
      <c r="C188" s="43"/>
      <c r="D188" s="43"/>
      <c r="E188" s="43"/>
      <c r="F188" s="43"/>
      <c r="G188" s="43"/>
      <c r="H188" s="59"/>
      <c r="I188" s="43"/>
      <c r="J188" s="43"/>
      <c r="K188" s="43"/>
      <c r="L188" s="43"/>
      <c r="M188" s="59"/>
      <c r="N188" s="59"/>
      <c r="O188" s="59"/>
      <c r="P188" s="59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5.75" customHeight="1" x14ac:dyDescent="0.25">
      <c r="A189" s="43"/>
      <c r="B189" s="43"/>
      <c r="C189" s="43"/>
      <c r="D189" s="43"/>
      <c r="E189" s="43"/>
      <c r="F189" s="43"/>
      <c r="G189" s="43"/>
      <c r="H189" s="59"/>
      <c r="I189" s="43"/>
      <c r="J189" s="43"/>
      <c r="K189" s="43"/>
      <c r="L189" s="43"/>
      <c r="M189" s="59"/>
      <c r="N189" s="59"/>
      <c r="O189" s="59"/>
      <c r="P189" s="59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5.75" customHeight="1" x14ac:dyDescent="0.25">
      <c r="A190" s="43"/>
      <c r="B190" s="43"/>
      <c r="C190" s="43"/>
      <c r="D190" s="43"/>
      <c r="E190" s="43"/>
      <c r="F190" s="43"/>
      <c r="G190" s="43"/>
      <c r="H190" s="59"/>
      <c r="I190" s="43"/>
      <c r="J190" s="43"/>
      <c r="K190" s="43"/>
      <c r="L190" s="43"/>
      <c r="M190" s="59"/>
      <c r="N190" s="59"/>
      <c r="O190" s="59"/>
      <c r="P190" s="59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5.75" customHeight="1" x14ac:dyDescent="0.25">
      <c r="A191" s="43"/>
      <c r="B191" s="43"/>
      <c r="C191" s="43"/>
      <c r="D191" s="43"/>
      <c r="E191" s="43"/>
      <c r="F191" s="43"/>
      <c r="G191" s="43"/>
      <c r="H191" s="59"/>
      <c r="I191" s="43"/>
      <c r="J191" s="43"/>
      <c r="K191" s="43"/>
      <c r="L191" s="43"/>
      <c r="M191" s="59"/>
      <c r="N191" s="59"/>
      <c r="O191" s="59"/>
      <c r="P191" s="59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5.75" customHeight="1" x14ac:dyDescent="0.25">
      <c r="A192" s="43"/>
      <c r="B192" s="43"/>
      <c r="C192" s="43"/>
      <c r="D192" s="43"/>
      <c r="E192" s="43"/>
      <c r="F192" s="43"/>
      <c r="G192" s="43"/>
      <c r="H192" s="59"/>
      <c r="I192" s="43"/>
      <c r="J192" s="43"/>
      <c r="K192" s="43"/>
      <c r="L192" s="43"/>
      <c r="M192" s="59"/>
      <c r="N192" s="59"/>
      <c r="O192" s="59"/>
      <c r="P192" s="59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5.75" customHeight="1" x14ac:dyDescent="0.25">
      <c r="A193" s="43"/>
      <c r="B193" s="43"/>
      <c r="C193" s="43"/>
      <c r="D193" s="43"/>
      <c r="E193" s="43"/>
      <c r="F193" s="43"/>
      <c r="G193" s="43"/>
      <c r="H193" s="59"/>
      <c r="I193" s="43"/>
      <c r="J193" s="43"/>
      <c r="K193" s="43"/>
      <c r="L193" s="43"/>
      <c r="M193" s="59"/>
      <c r="N193" s="59"/>
      <c r="O193" s="59"/>
      <c r="P193" s="59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5.75" customHeight="1" x14ac:dyDescent="0.25">
      <c r="A194" s="43"/>
      <c r="B194" s="43"/>
      <c r="C194" s="43"/>
      <c r="D194" s="43"/>
      <c r="E194" s="43"/>
      <c r="F194" s="43"/>
      <c r="G194" s="43"/>
      <c r="H194" s="59"/>
      <c r="I194" s="43"/>
      <c r="J194" s="43"/>
      <c r="K194" s="43"/>
      <c r="L194" s="43"/>
      <c r="M194" s="59"/>
      <c r="N194" s="59"/>
      <c r="O194" s="59"/>
      <c r="P194" s="59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5.75" customHeight="1" x14ac:dyDescent="0.25">
      <c r="A195" s="43"/>
      <c r="B195" s="43"/>
      <c r="C195" s="43"/>
      <c r="D195" s="43"/>
      <c r="E195" s="43"/>
      <c r="F195" s="43"/>
      <c r="G195" s="43"/>
      <c r="H195" s="59"/>
      <c r="I195" s="43"/>
      <c r="J195" s="43"/>
      <c r="K195" s="43"/>
      <c r="L195" s="43"/>
      <c r="M195" s="59"/>
      <c r="N195" s="59"/>
      <c r="O195" s="59"/>
      <c r="P195" s="59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5.75" customHeight="1" x14ac:dyDescent="0.25">
      <c r="A196" s="43"/>
      <c r="B196" s="43"/>
      <c r="C196" s="43"/>
      <c r="D196" s="43"/>
      <c r="E196" s="43"/>
      <c r="F196" s="43"/>
      <c r="G196" s="43"/>
      <c r="H196" s="59"/>
      <c r="I196" s="43"/>
      <c r="J196" s="43"/>
      <c r="K196" s="43"/>
      <c r="L196" s="43"/>
      <c r="M196" s="59"/>
      <c r="N196" s="59"/>
      <c r="O196" s="59"/>
      <c r="P196" s="59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5.75" customHeight="1" x14ac:dyDescent="0.25">
      <c r="A197" s="43"/>
      <c r="B197" s="43"/>
      <c r="C197" s="43"/>
      <c r="D197" s="43"/>
      <c r="E197" s="43"/>
      <c r="F197" s="43"/>
      <c r="G197" s="43"/>
      <c r="H197" s="59"/>
      <c r="I197" s="43"/>
      <c r="J197" s="43"/>
      <c r="K197" s="43"/>
      <c r="L197" s="43"/>
      <c r="M197" s="59"/>
      <c r="N197" s="59"/>
      <c r="O197" s="59"/>
      <c r="P197" s="59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5.75" customHeight="1" x14ac:dyDescent="0.25">
      <c r="A198" s="43"/>
      <c r="B198" s="43"/>
      <c r="C198" s="43"/>
      <c r="D198" s="43"/>
      <c r="E198" s="43"/>
      <c r="F198" s="43"/>
      <c r="G198" s="43"/>
      <c r="H198" s="59"/>
      <c r="I198" s="43"/>
      <c r="J198" s="43"/>
      <c r="K198" s="43"/>
      <c r="L198" s="43"/>
      <c r="M198" s="59"/>
      <c r="N198" s="59"/>
      <c r="O198" s="59"/>
      <c r="P198" s="59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5.75" customHeight="1" x14ac:dyDescent="0.25">
      <c r="A199" s="43"/>
      <c r="B199" s="43"/>
      <c r="C199" s="43"/>
      <c r="D199" s="43"/>
      <c r="E199" s="43"/>
      <c r="F199" s="43"/>
      <c r="G199" s="43"/>
      <c r="H199" s="59"/>
      <c r="I199" s="43"/>
      <c r="J199" s="43"/>
      <c r="K199" s="43"/>
      <c r="L199" s="43"/>
      <c r="M199" s="59"/>
      <c r="N199" s="59"/>
      <c r="O199" s="59"/>
      <c r="P199" s="59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5.75" customHeight="1" x14ac:dyDescent="0.25">
      <c r="A200" s="43"/>
      <c r="B200" s="43"/>
      <c r="C200" s="43"/>
      <c r="D200" s="43"/>
      <c r="E200" s="43"/>
      <c r="F200" s="43"/>
      <c r="G200" s="43"/>
      <c r="H200" s="59"/>
      <c r="I200" s="43"/>
      <c r="J200" s="43"/>
      <c r="K200" s="43"/>
      <c r="L200" s="43"/>
      <c r="M200" s="59"/>
      <c r="N200" s="59"/>
      <c r="O200" s="59"/>
      <c r="P200" s="59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5.75" customHeight="1" x14ac:dyDescent="0.25">
      <c r="A201" s="43"/>
      <c r="B201" s="43"/>
      <c r="C201" s="43"/>
      <c r="D201" s="43"/>
      <c r="E201" s="43"/>
      <c r="F201" s="43"/>
      <c r="G201" s="43"/>
      <c r="H201" s="59"/>
      <c r="I201" s="43"/>
      <c r="J201" s="43"/>
      <c r="K201" s="43"/>
      <c r="L201" s="43"/>
      <c r="M201" s="59"/>
      <c r="N201" s="59"/>
      <c r="O201" s="59"/>
      <c r="P201" s="59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5.75" customHeight="1" x14ac:dyDescent="0.25">
      <c r="A202" s="43"/>
      <c r="B202" s="43"/>
      <c r="C202" s="43"/>
      <c r="D202" s="43"/>
      <c r="E202" s="43"/>
      <c r="F202" s="43"/>
      <c r="G202" s="43"/>
      <c r="H202" s="59"/>
      <c r="I202" s="43"/>
      <c r="J202" s="43"/>
      <c r="K202" s="43"/>
      <c r="L202" s="43"/>
      <c r="M202" s="59"/>
      <c r="N202" s="59"/>
      <c r="O202" s="59"/>
      <c r="P202" s="59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5.75" customHeight="1" x14ac:dyDescent="0.25">
      <c r="A203" s="43"/>
      <c r="B203" s="43"/>
      <c r="C203" s="43"/>
      <c r="D203" s="43"/>
      <c r="E203" s="43"/>
      <c r="F203" s="43"/>
      <c r="G203" s="43"/>
      <c r="H203" s="59"/>
      <c r="I203" s="43"/>
      <c r="J203" s="43"/>
      <c r="K203" s="43"/>
      <c r="L203" s="43"/>
      <c r="M203" s="59"/>
      <c r="N203" s="59"/>
      <c r="O203" s="59"/>
      <c r="P203" s="59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5.75" customHeight="1" x14ac:dyDescent="0.25">
      <c r="A204" s="43"/>
      <c r="B204" s="43"/>
      <c r="C204" s="43"/>
      <c r="D204" s="43"/>
      <c r="E204" s="43"/>
      <c r="F204" s="43"/>
      <c r="G204" s="43"/>
      <c r="H204" s="59"/>
      <c r="I204" s="43"/>
      <c r="J204" s="43"/>
      <c r="K204" s="43"/>
      <c r="L204" s="43"/>
      <c r="M204" s="59"/>
      <c r="N204" s="59"/>
      <c r="O204" s="59"/>
      <c r="P204" s="59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5.75" customHeight="1" x14ac:dyDescent="0.25">
      <c r="A205" s="43"/>
      <c r="B205" s="43"/>
      <c r="C205" s="43"/>
      <c r="D205" s="43"/>
      <c r="E205" s="43"/>
      <c r="F205" s="43"/>
      <c r="G205" s="43"/>
      <c r="H205" s="59"/>
      <c r="I205" s="43"/>
      <c r="J205" s="43"/>
      <c r="K205" s="43"/>
      <c r="L205" s="43"/>
      <c r="M205" s="59"/>
      <c r="N205" s="59"/>
      <c r="O205" s="59"/>
      <c r="P205" s="59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5.75" customHeight="1" x14ac:dyDescent="0.25">
      <c r="A206" s="43"/>
      <c r="B206" s="43"/>
      <c r="C206" s="43"/>
      <c r="D206" s="43"/>
      <c r="E206" s="43"/>
      <c r="F206" s="43"/>
      <c r="G206" s="43"/>
      <c r="H206" s="59"/>
      <c r="I206" s="43"/>
      <c r="J206" s="43"/>
      <c r="K206" s="43"/>
      <c r="L206" s="43"/>
      <c r="M206" s="59"/>
      <c r="N206" s="59"/>
      <c r="O206" s="59"/>
      <c r="P206" s="59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5.75" customHeight="1" x14ac:dyDescent="0.25">
      <c r="A207" s="43"/>
      <c r="B207" s="43"/>
      <c r="C207" s="43"/>
      <c r="D207" s="43"/>
      <c r="E207" s="43"/>
      <c r="F207" s="43"/>
      <c r="G207" s="43"/>
      <c r="H207" s="59"/>
      <c r="I207" s="43"/>
      <c r="J207" s="43"/>
      <c r="K207" s="43"/>
      <c r="L207" s="43"/>
      <c r="M207" s="59"/>
      <c r="N207" s="59"/>
      <c r="O207" s="59"/>
      <c r="P207" s="59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5.75" customHeight="1" x14ac:dyDescent="0.25">
      <c r="A208" s="43"/>
      <c r="B208" s="43"/>
      <c r="C208" s="43"/>
      <c r="D208" s="43"/>
      <c r="E208" s="43"/>
      <c r="F208" s="43"/>
      <c r="G208" s="43"/>
      <c r="H208" s="59"/>
      <c r="I208" s="43"/>
      <c r="J208" s="43"/>
      <c r="K208" s="43"/>
      <c r="L208" s="43"/>
      <c r="M208" s="59"/>
      <c r="N208" s="59"/>
      <c r="O208" s="59"/>
      <c r="P208" s="59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5.75" customHeight="1" x14ac:dyDescent="0.25">
      <c r="A209" s="43"/>
      <c r="B209" s="43"/>
      <c r="C209" s="43"/>
      <c r="D209" s="43"/>
      <c r="E209" s="43"/>
      <c r="F209" s="43"/>
      <c r="G209" s="43"/>
      <c r="H209" s="59"/>
      <c r="I209" s="43"/>
      <c r="J209" s="43"/>
      <c r="K209" s="43"/>
      <c r="L209" s="43"/>
      <c r="M209" s="59"/>
      <c r="N209" s="59"/>
      <c r="O209" s="59"/>
      <c r="P209" s="59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5.75" customHeight="1" x14ac:dyDescent="0.25">
      <c r="A210" s="43"/>
      <c r="B210" s="43"/>
      <c r="C210" s="43"/>
      <c r="D210" s="43"/>
      <c r="E210" s="43"/>
      <c r="F210" s="43"/>
      <c r="G210" s="43"/>
      <c r="H210" s="59"/>
      <c r="I210" s="43"/>
      <c r="J210" s="43"/>
      <c r="K210" s="43"/>
      <c r="L210" s="43"/>
      <c r="M210" s="59"/>
      <c r="N210" s="59"/>
      <c r="O210" s="59"/>
      <c r="P210" s="59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5.75" customHeight="1" x14ac:dyDescent="0.25">
      <c r="A211" s="43"/>
      <c r="B211" s="43"/>
      <c r="C211" s="43"/>
      <c r="D211" s="43"/>
      <c r="E211" s="43"/>
      <c r="F211" s="43"/>
      <c r="G211" s="43"/>
      <c r="H211" s="59"/>
      <c r="I211" s="43"/>
      <c r="J211" s="43"/>
      <c r="K211" s="43"/>
      <c r="L211" s="43"/>
      <c r="M211" s="59"/>
      <c r="N211" s="59"/>
      <c r="O211" s="59"/>
      <c r="P211" s="59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5.75" customHeight="1" x14ac:dyDescent="0.25">
      <c r="A212" s="43"/>
      <c r="B212" s="43"/>
      <c r="C212" s="43"/>
      <c r="D212" s="43"/>
      <c r="E212" s="43"/>
      <c r="F212" s="43"/>
      <c r="G212" s="43"/>
      <c r="H212" s="59"/>
      <c r="I212" s="43"/>
      <c r="J212" s="43"/>
      <c r="K212" s="43"/>
      <c r="L212" s="43"/>
      <c r="M212" s="59"/>
      <c r="N212" s="59"/>
      <c r="O212" s="59"/>
      <c r="P212" s="59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5.75" customHeight="1" x14ac:dyDescent="0.25">
      <c r="A213" s="43"/>
      <c r="B213" s="43"/>
      <c r="C213" s="43"/>
      <c r="D213" s="43"/>
      <c r="E213" s="43"/>
      <c r="F213" s="43"/>
      <c r="G213" s="43"/>
      <c r="H213" s="59"/>
      <c r="I213" s="43"/>
      <c r="J213" s="43"/>
      <c r="K213" s="43"/>
      <c r="L213" s="43"/>
      <c r="M213" s="59"/>
      <c r="N213" s="59"/>
      <c r="O213" s="59"/>
      <c r="P213" s="59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5.75" customHeight="1" x14ac:dyDescent="0.25">
      <c r="A214" s="43"/>
      <c r="B214" s="43"/>
      <c r="C214" s="43"/>
      <c r="D214" s="43"/>
      <c r="E214" s="43"/>
      <c r="F214" s="43"/>
      <c r="G214" s="43"/>
      <c r="H214" s="59"/>
      <c r="I214" s="43"/>
      <c r="J214" s="43"/>
      <c r="K214" s="43"/>
      <c r="L214" s="43"/>
      <c r="M214" s="59"/>
      <c r="N214" s="59"/>
      <c r="O214" s="59"/>
      <c r="P214" s="59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5.75" customHeight="1" x14ac:dyDescent="0.25">
      <c r="A215" s="43"/>
      <c r="B215" s="43"/>
      <c r="C215" s="43"/>
      <c r="D215" s="43"/>
      <c r="E215" s="43"/>
      <c r="F215" s="43"/>
      <c r="G215" s="43"/>
      <c r="H215" s="59"/>
      <c r="I215" s="43"/>
      <c r="J215" s="43"/>
      <c r="K215" s="43"/>
      <c r="L215" s="43"/>
      <c r="M215" s="59"/>
      <c r="N215" s="59"/>
      <c r="O215" s="59"/>
      <c r="P215" s="59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5.75" customHeight="1" x14ac:dyDescent="0.25">
      <c r="A216" s="43"/>
      <c r="B216" s="43"/>
      <c r="C216" s="43"/>
      <c r="D216" s="43"/>
      <c r="E216" s="43"/>
      <c r="F216" s="43"/>
      <c r="G216" s="43"/>
      <c r="H216" s="59"/>
      <c r="I216" s="43"/>
      <c r="J216" s="43"/>
      <c r="K216" s="43"/>
      <c r="L216" s="43"/>
      <c r="M216" s="59"/>
      <c r="N216" s="59"/>
      <c r="O216" s="59"/>
      <c r="P216" s="59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5.75" customHeight="1" x14ac:dyDescent="0.25">
      <c r="A217" s="43"/>
      <c r="B217" s="43"/>
      <c r="C217" s="43"/>
      <c r="D217" s="43"/>
      <c r="E217" s="43"/>
      <c r="F217" s="43"/>
      <c r="G217" s="43"/>
      <c r="H217" s="59"/>
      <c r="I217" s="43"/>
      <c r="J217" s="43"/>
      <c r="K217" s="43"/>
      <c r="L217" s="43"/>
      <c r="M217" s="59"/>
      <c r="N217" s="59"/>
      <c r="O217" s="59"/>
      <c r="P217" s="59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5.75" customHeight="1" x14ac:dyDescent="0.25">
      <c r="A218" s="43"/>
      <c r="B218" s="43"/>
      <c r="C218" s="43"/>
      <c r="D218" s="43"/>
      <c r="E218" s="43"/>
      <c r="F218" s="43"/>
      <c r="G218" s="43"/>
      <c r="H218" s="59"/>
      <c r="I218" s="43"/>
      <c r="J218" s="43"/>
      <c r="K218" s="43"/>
      <c r="L218" s="43"/>
      <c r="M218" s="59"/>
      <c r="N218" s="59"/>
      <c r="O218" s="59"/>
      <c r="P218" s="59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5.75" customHeight="1" x14ac:dyDescent="0.25">
      <c r="A219" s="43"/>
      <c r="B219" s="43"/>
      <c r="C219" s="43"/>
      <c r="D219" s="43"/>
      <c r="E219" s="43"/>
      <c r="F219" s="43"/>
      <c r="G219" s="43"/>
      <c r="H219" s="59"/>
      <c r="I219" s="43"/>
      <c r="J219" s="43"/>
      <c r="K219" s="43"/>
      <c r="L219" s="43"/>
      <c r="M219" s="59"/>
      <c r="N219" s="59"/>
      <c r="O219" s="59"/>
      <c r="P219" s="59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5.75" customHeight="1" x14ac:dyDescent="0.25">
      <c r="A220" s="43"/>
      <c r="B220" s="43"/>
      <c r="C220" s="43"/>
      <c r="D220" s="43"/>
      <c r="E220" s="43"/>
      <c r="F220" s="43"/>
      <c r="G220" s="43"/>
      <c r="H220" s="59"/>
      <c r="I220" s="43"/>
      <c r="J220" s="43"/>
      <c r="K220" s="43"/>
      <c r="L220" s="43"/>
      <c r="M220" s="59"/>
      <c r="N220" s="59"/>
      <c r="O220" s="59"/>
      <c r="P220" s="59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5.75" customHeight="1" x14ac:dyDescent="0.25">
      <c r="A221" s="43"/>
      <c r="B221" s="43"/>
      <c r="C221" s="43"/>
      <c r="D221" s="43"/>
      <c r="E221" s="43"/>
      <c r="F221" s="43"/>
      <c r="G221" s="43"/>
      <c r="H221" s="59"/>
      <c r="I221" s="43"/>
      <c r="J221" s="43"/>
      <c r="K221" s="43"/>
      <c r="L221" s="43"/>
      <c r="M221" s="59"/>
      <c r="N221" s="59"/>
      <c r="O221" s="59"/>
      <c r="P221" s="59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5.75" customHeight="1" x14ac:dyDescent="0.25">
      <c r="A222" s="43"/>
      <c r="B222" s="43"/>
      <c r="C222" s="43"/>
      <c r="D222" s="43"/>
      <c r="E222" s="43"/>
      <c r="F222" s="43"/>
      <c r="G222" s="43"/>
      <c r="H222" s="59"/>
      <c r="I222" s="43"/>
      <c r="J222" s="43"/>
      <c r="K222" s="43"/>
      <c r="L222" s="43"/>
      <c r="M222" s="59"/>
      <c r="N222" s="59"/>
      <c r="O222" s="59"/>
      <c r="P222" s="59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5.75" customHeight="1" x14ac:dyDescent="0.25">
      <c r="A223" s="43"/>
      <c r="B223" s="43"/>
      <c r="C223" s="43"/>
      <c r="D223" s="43"/>
      <c r="E223" s="43"/>
      <c r="F223" s="43"/>
      <c r="G223" s="43"/>
      <c r="H223" s="59"/>
      <c r="I223" s="43"/>
      <c r="J223" s="43"/>
      <c r="K223" s="43"/>
      <c r="L223" s="43"/>
      <c r="M223" s="59"/>
      <c r="N223" s="59"/>
      <c r="O223" s="59"/>
      <c r="P223" s="59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5.75" customHeight="1" x14ac:dyDescent="0.25">
      <c r="A224" s="43"/>
      <c r="B224" s="43"/>
      <c r="C224" s="43"/>
      <c r="D224" s="43"/>
      <c r="E224" s="43"/>
      <c r="F224" s="43"/>
      <c r="G224" s="43"/>
      <c r="H224" s="59"/>
      <c r="I224" s="43"/>
      <c r="J224" s="43"/>
      <c r="K224" s="43"/>
      <c r="L224" s="43"/>
      <c r="M224" s="59"/>
      <c r="N224" s="59"/>
      <c r="O224" s="59"/>
      <c r="P224" s="59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5.75" customHeight="1" x14ac:dyDescent="0.25">
      <c r="A225" s="43"/>
      <c r="B225" s="43"/>
      <c r="C225" s="43"/>
      <c r="D225" s="43"/>
      <c r="E225" s="43"/>
      <c r="F225" s="43"/>
      <c r="G225" s="43"/>
      <c r="H225" s="59"/>
      <c r="I225" s="43"/>
      <c r="J225" s="43"/>
      <c r="K225" s="43"/>
      <c r="L225" s="43"/>
      <c r="M225" s="59"/>
      <c r="N225" s="59"/>
      <c r="O225" s="59"/>
      <c r="P225" s="59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5.75" customHeight="1" x14ac:dyDescent="0.25">
      <c r="A226" s="43"/>
      <c r="B226" s="43"/>
      <c r="C226" s="43"/>
      <c r="D226" s="43"/>
      <c r="E226" s="43"/>
      <c r="F226" s="43"/>
      <c r="G226" s="43"/>
      <c r="H226" s="59"/>
      <c r="I226" s="43"/>
      <c r="J226" s="43"/>
      <c r="K226" s="43"/>
      <c r="L226" s="43"/>
      <c r="M226" s="59"/>
      <c r="N226" s="59"/>
      <c r="O226" s="59"/>
      <c r="P226" s="59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5.75" customHeight="1" x14ac:dyDescent="0.25">
      <c r="A227" s="43"/>
      <c r="B227" s="43"/>
      <c r="C227" s="43"/>
      <c r="D227" s="43"/>
      <c r="E227" s="43"/>
      <c r="F227" s="43"/>
      <c r="G227" s="43"/>
      <c r="H227" s="59"/>
      <c r="I227" s="43"/>
      <c r="J227" s="43"/>
      <c r="K227" s="43"/>
      <c r="L227" s="43"/>
      <c r="M227" s="59"/>
      <c r="N227" s="59"/>
      <c r="O227" s="59"/>
      <c r="P227" s="59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5.75" customHeight="1" x14ac:dyDescent="0.25">
      <c r="A228" s="43"/>
      <c r="B228" s="43"/>
      <c r="C228" s="43"/>
      <c r="D228" s="43"/>
      <c r="E228" s="43"/>
      <c r="F228" s="43"/>
      <c r="G228" s="43"/>
      <c r="H228" s="59"/>
      <c r="I228" s="43"/>
      <c r="J228" s="43"/>
      <c r="K228" s="43"/>
      <c r="L228" s="43"/>
      <c r="M228" s="59"/>
      <c r="N228" s="59"/>
      <c r="O228" s="59"/>
      <c r="P228" s="59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5.75" customHeight="1" x14ac:dyDescent="0.25">
      <c r="A229" s="43"/>
      <c r="B229" s="43"/>
      <c r="C229" s="43"/>
      <c r="D229" s="43"/>
      <c r="E229" s="43"/>
      <c r="F229" s="43"/>
      <c r="G229" s="43"/>
      <c r="H229" s="59"/>
      <c r="I229" s="43"/>
      <c r="J229" s="43"/>
      <c r="K229" s="43"/>
      <c r="L229" s="43"/>
      <c r="M229" s="59"/>
      <c r="N229" s="59"/>
      <c r="O229" s="59"/>
      <c r="P229" s="59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5.75" customHeight="1" x14ac:dyDescent="0.25">
      <c r="A230" s="43"/>
      <c r="B230" s="43"/>
      <c r="C230" s="43"/>
      <c r="D230" s="43"/>
      <c r="E230" s="43"/>
      <c r="F230" s="43"/>
      <c r="G230" s="43"/>
      <c r="H230" s="59"/>
      <c r="I230" s="43"/>
      <c r="J230" s="43"/>
      <c r="K230" s="43"/>
      <c r="L230" s="43"/>
      <c r="M230" s="59"/>
      <c r="N230" s="59"/>
      <c r="O230" s="59"/>
      <c r="P230" s="59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5.75" customHeight="1" x14ac:dyDescent="0.25">
      <c r="A231" s="43"/>
      <c r="B231" s="43"/>
      <c r="C231" s="43"/>
      <c r="D231" s="43"/>
      <c r="E231" s="43"/>
      <c r="F231" s="43"/>
      <c r="G231" s="43"/>
      <c r="H231" s="59"/>
      <c r="I231" s="43"/>
      <c r="J231" s="43"/>
      <c r="K231" s="43"/>
      <c r="L231" s="43"/>
      <c r="M231" s="59"/>
      <c r="N231" s="59"/>
      <c r="O231" s="59"/>
      <c r="P231" s="59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5.75" customHeight="1" x14ac:dyDescent="0.25">
      <c r="A232" s="43"/>
      <c r="B232" s="43"/>
      <c r="C232" s="43"/>
      <c r="D232" s="43"/>
      <c r="E232" s="43"/>
      <c r="F232" s="43"/>
      <c r="G232" s="43"/>
      <c r="H232" s="59"/>
      <c r="I232" s="43"/>
      <c r="J232" s="43"/>
      <c r="K232" s="43"/>
      <c r="L232" s="43"/>
      <c r="M232" s="59"/>
      <c r="N232" s="59"/>
      <c r="O232" s="59"/>
      <c r="P232" s="59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5.75" customHeight="1" x14ac:dyDescent="0.25">
      <c r="A233" s="43"/>
      <c r="B233" s="43"/>
      <c r="C233" s="43"/>
      <c r="D233" s="43"/>
      <c r="E233" s="43"/>
      <c r="F233" s="43"/>
      <c r="G233" s="43"/>
      <c r="H233" s="59"/>
      <c r="I233" s="43"/>
      <c r="J233" s="43"/>
      <c r="K233" s="43"/>
      <c r="L233" s="43"/>
      <c r="M233" s="59"/>
      <c r="N233" s="59"/>
      <c r="O233" s="59"/>
      <c r="P233" s="59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5.75" customHeight="1" x14ac:dyDescent="0.25">
      <c r="A234" s="43"/>
      <c r="B234" s="43"/>
      <c r="C234" s="43"/>
      <c r="D234" s="43"/>
      <c r="E234" s="43"/>
      <c r="F234" s="43"/>
      <c r="G234" s="43"/>
      <c r="H234" s="59"/>
      <c r="I234" s="43"/>
      <c r="J234" s="43"/>
      <c r="K234" s="43"/>
      <c r="L234" s="43"/>
      <c r="M234" s="59"/>
      <c r="N234" s="59"/>
      <c r="O234" s="59"/>
      <c r="P234" s="59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5.75" customHeight="1" x14ac:dyDescent="0.25">
      <c r="A235" s="43"/>
      <c r="B235" s="43"/>
      <c r="C235" s="43"/>
      <c r="D235" s="43"/>
      <c r="E235" s="43"/>
      <c r="F235" s="43"/>
      <c r="G235" s="43"/>
      <c r="H235" s="59"/>
      <c r="I235" s="43"/>
      <c r="J235" s="43"/>
      <c r="K235" s="43"/>
      <c r="L235" s="43"/>
      <c r="M235" s="59"/>
      <c r="N235" s="59"/>
      <c r="O235" s="59"/>
      <c r="P235" s="59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5.75" customHeight="1" x14ac:dyDescent="0.25">
      <c r="A236" s="43"/>
      <c r="B236" s="43"/>
      <c r="C236" s="43"/>
      <c r="D236" s="43"/>
      <c r="E236" s="43"/>
      <c r="F236" s="43"/>
      <c r="G236" s="43"/>
      <c r="H236" s="59"/>
      <c r="I236" s="43"/>
      <c r="J236" s="43"/>
      <c r="K236" s="43"/>
      <c r="L236" s="43"/>
      <c r="M236" s="59"/>
      <c r="N236" s="59"/>
      <c r="O236" s="59"/>
      <c r="P236" s="59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5.75" customHeight="1" x14ac:dyDescent="0.25">
      <c r="A237" s="43"/>
      <c r="B237" s="43"/>
      <c r="C237" s="43"/>
      <c r="D237" s="43"/>
      <c r="E237" s="43"/>
      <c r="F237" s="43"/>
      <c r="G237" s="43"/>
      <c r="H237" s="59"/>
      <c r="I237" s="43"/>
      <c r="J237" s="43"/>
      <c r="K237" s="43"/>
      <c r="L237" s="43"/>
      <c r="M237" s="59"/>
      <c r="N237" s="59"/>
      <c r="O237" s="59"/>
      <c r="P237" s="59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5.75" customHeight="1" x14ac:dyDescent="0.25">
      <c r="A238" s="43"/>
      <c r="B238" s="43"/>
      <c r="C238" s="43"/>
      <c r="D238" s="43"/>
      <c r="E238" s="43"/>
      <c r="F238" s="43"/>
      <c r="G238" s="43"/>
      <c r="H238" s="59"/>
      <c r="I238" s="43"/>
      <c r="J238" s="43"/>
      <c r="K238" s="43"/>
      <c r="L238" s="43"/>
      <c r="M238" s="59"/>
      <c r="N238" s="59"/>
      <c r="O238" s="59"/>
      <c r="P238" s="59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5.75" customHeight="1" x14ac:dyDescent="0.25">
      <c r="A239" s="43"/>
      <c r="B239" s="43"/>
      <c r="C239" s="43"/>
      <c r="D239" s="43"/>
      <c r="E239" s="43"/>
      <c r="F239" s="43"/>
      <c r="G239" s="43"/>
      <c r="H239" s="59"/>
      <c r="I239" s="43"/>
      <c r="J239" s="43"/>
      <c r="K239" s="43"/>
      <c r="L239" s="43"/>
      <c r="M239" s="59"/>
      <c r="N239" s="59"/>
      <c r="O239" s="59"/>
      <c r="P239" s="59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5.75" customHeight="1" x14ac:dyDescent="0.25">
      <c r="A240" s="43"/>
      <c r="B240" s="43"/>
      <c r="C240" s="43"/>
      <c r="D240" s="43"/>
      <c r="E240" s="43"/>
      <c r="F240" s="43"/>
      <c r="G240" s="43"/>
      <c r="H240" s="59"/>
      <c r="I240" s="43"/>
      <c r="J240" s="43"/>
      <c r="K240" s="43"/>
      <c r="L240" s="43"/>
      <c r="M240" s="59"/>
      <c r="N240" s="59"/>
      <c r="O240" s="59"/>
      <c r="P240" s="59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5.75" customHeight="1" x14ac:dyDescent="0.25">
      <c r="A241" s="43"/>
      <c r="B241" s="43"/>
      <c r="C241" s="43"/>
      <c r="D241" s="43"/>
      <c r="E241" s="43"/>
      <c r="F241" s="43"/>
      <c r="G241" s="43"/>
      <c r="H241" s="59"/>
      <c r="I241" s="43"/>
      <c r="J241" s="43"/>
      <c r="K241" s="43"/>
      <c r="L241" s="43"/>
      <c r="M241" s="59"/>
      <c r="N241" s="59"/>
      <c r="O241" s="59"/>
      <c r="P241" s="59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5.75" customHeight="1" x14ac:dyDescent="0.25">
      <c r="A242" s="43"/>
      <c r="B242" s="43"/>
      <c r="C242" s="43"/>
      <c r="D242" s="43"/>
      <c r="E242" s="43"/>
      <c r="F242" s="43"/>
      <c r="G242" s="43"/>
      <c r="H242" s="59"/>
      <c r="I242" s="43"/>
      <c r="J242" s="43"/>
      <c r="K242" s="43"/>
      <c r="L242" s="43"/>
      <c r="M242" s="59"/>
      <c r="N242" s="59"/>
      <c r="O242" s="59"/>
      <c r="P242" s="59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5.75" customHeight="1" x14ac:dyDescent="0.25">
      <c r="A243" s="43"/>
      <c r="B243" s="43"/>
      <c r="C243" s="43"/>
      <c r="D243" s="43"/>
      <c r="E243" s="43"/>
      <c r="F243" s="43"/>
      <c r="G243" s="43"/>
      <c r="H243" s="59"/>
      <c r="I243" s="43"/>
      <c r="J243" s="43"/>
      <c r="K243" s="43"/>
      <c r="L243" s="43"/>
      <c r="M243" s="59"/>
      <c r="N243" s="59"/>
      <c r="O243" s="59"/>
      <c r="P243" s="59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5.75" customHeight="1" x14ac:dyDescent="0.25">
      <c r="A244" s="43"/>
      <c r="B244" s="43"/>
      <c r="C244" s="43"/>
      <c r="D244" s="43"/>
      <c r="E244" s="43"/>
      <c r="F244" s="43"/>
      <c r="G244" s="43"/>
      <c r="H244" s="59"/>
      <c r="I244" s="43"/>
      <c r="J244" s="43"/>
      <c r="K244" s="43"/>
      <c r="L244" s="43"/>
      <c r="M244" s="59"/>
      <c r="N244" s="59"/>
      <c r="O244" s="59"/>
      <c r="P244" s="59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5.75" customHeight="1" x14ac:dyDescent="0.25">
      <c r="A245" s="43"/>
      <c r="B245" s="43"/>
      <c r="C245" s="43"/>
      <c r="D245" s="43"/>
      <c r="E245" s="43"/>
      <c r="F245" s="43"/>
      <c r="G245" s="43"/>
      <c r="H245" s="59"/>
      <c r="I245" s="43"/>
      <c r="J245" s="43"/>
      <c r="K245" s="43"/>
      <c r="L245" s="43"/>
      <c r="M245" s="59"/>
      <c r="N245" s="59"/>
      <c r="O245" s="59"/>
      <c r="P245" s="59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5.75" customHeight="1" x14ac:dyDescent="0.25">
      <c r="A246" s="43"/>
      <c r="B246" s="43"/>
      <c r="C246" s="43"/>
      <c r="D246" s="43"/>
      <c r="E246" s="43"/>
      <c r="F246" s="43"/>
      <c r="G246" s="43"/>
      <c r="H246" s="59"/>
      <c r="I246" s="43"/>
      <c r="J246" s="43"/>
      <c r="K246" s="43"/>
      <c r="L246" s="43"/>
      <c r="M246" s="59"/>
      <c r="N246" s="59"/>
      <c r="O246" s="59"/>
      <c r="P246" s="59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5.75" customHeight="1" x14ac:dyDescent="0.25">
      <c r="A247" s="43"/>
      <c r="B247" s="43"/>
      <c r="C247" s="43"/>
      <c r="D247" s="43"/>
      <c r="E247" s="43"/>
      <c r="F247" s="43"/>
      <c r="G247" s="43"/>
      <c r="H247" s="59"/>
      <c r="I247" s="43"/>
      <c r="J247" s="43"/>
      <c r="K247" s="43"/>
      <c r="L247" s="43"/>
      <c r="M247" s="59"/>
      <c r="N247" s="59"/>
      <c r="O247" s="59"/>
      <c r="P247" s="59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5.75" customHeight="1" x14ac:dyDescent="0.25">
      <c r="A248" s="43"/>
      <c r="B248" s="43"/>
      <c r="C248" s="43"/>
      <c r="D248" s="43"/>
      <c r="E248" s="43"/>
      <c r="F248" s="43"/>
      <c r="G248" s="43"/>
      <c r="H248" s="59"/>
      <c r="I248" s="43"/>
      <c r="J248" s="43"/>
      <c r="K248" s="43"/>
      <c r="L248" s="43"/>
      <c r="M248" s="59"/>
      <c r="N248" s="59"/>
      <c r="O248" s="59"/>
      <c r="P248" s="59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5.75" customHeight="1" x14ac:dyDescent="0.25">
      <c r="A249" s="43"/>
      <c r="B249" s="43"/>
      <c r="C249" s="43"/>
      <c r="D249" s="43"/>
      <c r="E249" s="43"/>
      <c r="F249" s="43"/>
      <c r="G249" s="43"/>
      <c r="H249" s="59"/>
      <c r="I249" s="43"/>
      <c r="J249" s="43"/>
      <c r="K249" s="43"/>
      <c r="L249" s="43"/>
      <c r="M249" s="59"/>
      <c r="N249" s="59"/>
      <c r="O249" s="59"/>
      <c r="P249" s="59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5.75" customHeight="1" x14ac:dyDescent="0.25">
      <c r="A250" s="43"/>
      <c r="B250" s="43"/>
      <c r="C250" s="43"/>
      <c r="D250" s="43"/>
      <c r="E250" s="43"/>
      <c r="F250" s="43"/>
      <c r="G250" s="43"/>
      <c r="H250" s="59"/>
      <c r="I250" s="43"/>
      <c r="J250" s="43"/>
      <c r="K250" s="43"/>
      <c r="L250" s="43"/>
      <c r="M250" s="59"/>
      <c r="N250" s="59"/>
      <c r="O250" s="59"/>
      <c r="P250" s="59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5.75" customHeight="1" x14ac:dyDescent="0.25">
      <c r="A251" s="43"/>
      <c r="B251" s="43"/>
      <c r="C251" s="43"/>
      <c r="D251" s="43"/>
      <c r="E251" s="43"/>
      <c r="F251" s="43"/>
      <c r="G251" s="43"/>
      <c r="H251" s="59"/>
      <c r="I251" s="43"/>
      <c r="J251" s="43"/>
      <c r="K251" s="43"/>
      <c r="L251" s="43"/>
      <c r="M251" s="59"/>
      <c r="N251" s="59"/>
      <c r="O251" s="59"/>
      <c r="P251" s="59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5.75" customHeight="1" x14ac:dyDescent="0.25">
      <c r="A252" s="43"/>
      <c r="B252" s="43"/>
      <c r="C252" s="43"/>
      <c r="D252" s="43"/>
      <c r="E252" s="43"/>
      <c r="F252" s="43"/>
      <c r="G252" s="43"/>
      <c r="H252" s="59"/>
      <c r="I252" s="43"/>
      <c r="J252" s="43"/>
      <c r="K252" s="43"/>
      <c r="L252" s="43"/>
      <c r="M252" s="59"/>
      <c r="N252" s="59"/>
      <c r="O252" s="59"/>
      <c r="P252" s="59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5.75" customHeight="1" x14ac:dyDescent="0.25">
      <c r="A253" s="43"/>
      <c r="B253" s="43"/>
      <c r="C253" s="43"/>
      <c r="D253" s="43"/>
      <c r="E253" s="43"/>
      <c r="F253" s="43"/>
      <c r="G253" s="43"/>
      <c r="H253" s="59"/>
      <c r="I253" s="43"/>
      <c r="J253" s="43"/>
      <c r="K253" s="43"/>
      <c r="L253" s="43"/>
      <c r="M253" s="59"/>
      <c r="N253" s="59"/>
      <c r="O253" s="59"/>
      <c r="P253" s="59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5.75" customHeight="1" x14ac:dyDescent="0.25">
      <c r="A254" s="43"/>
      <c r="B254" s="43"/>
      <c r="C254" s="43"/>
      <c r="D254" s="43"/>
      <c r="E254" s="43"/>
      <c r="F254" s="43"/>
      <c r="G254" s="43"/>
      <c r="H254" s="59"/>
      <c r="I254" s="43"/>
      <c r="J254" s="43"/>
      <c r="K254" s="43"/>
      <c r="L254" s="43"/>
      <c r="M254" s="59"/>
      <c r="N254" s="59"/>
      <c r="O254" s="59"/>
      <c r="P254" s="59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5.75" customHeight="1" x14ac:dyDescent="0.25">
      <c r="A255" s="43"/>
      <c r="B255" s="43"/>
      <c r="C255" s="43"/>
      <c r="D255" s="43"/>
      <c r="E255" s="43"/>
      <c r="F255" s="43"/>
      <c r="G255" s="43"/>
      <c r="H255" s="59"/>
      <c r="I255" s="43"/>
      <c r="J255" s="43"/>
      <c r="K255" s="43"/>
      <c r="L255" s="43"/>
      <c r="M255" s="59"/>
      <c r="N255" s="59"/>
      <c r="O255" s="59"/>
      <c r="P255" s="59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5.75" customHeight="1" x14ac:dyDescent="0.25">
      <c r="A256" s="43"/>
      <c r="B256" s="43"/>
      <c r="C256" s="43"/>
      <c r="D256" s="43"/>
      <c r="E256" s="43"/>
      <c r="F256" s="43"/>
      <c r="G256" s="43"/>
      <c r="H256" s="59"/>
      <c r="I256" s="43"/>
      <c r="J256" s="43"/>
      <c r="K256" s="43"/>
      <c r="L256" s="43"/>
      <c r="M256" s="59"/>
      <c r="N256" s="59"/>
      <c r="O256" s="59"/>
      <c r="P256" s="59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5.75" customHeight="1" x14ac:dyDescent="0.25">
      <c r="A257" s="43"/>
      <c r="B257" s="43"/>
      <c r="C257" s="43"/>
      <c r="D257" s="43"/>
      <c r="E257" s="43"/>
      <c r="F257" s="43"/>
      <c r="G257" s="43"/>
      <c r="H257" s="59"/>
      <c r="I257" s="43"/>
      <c r="J257" s="43"/>
      <c r="K257" s="43"/>
      <c r="L257" s="43"/>
      <c r="M257" s="59"/>
      <c r="N257" s="59"/>
      <c r="O257" s="59"/>
      <c r="P257" s="59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5.75" customHeight="1" x14ac:dyDescent="0.25">
      <c r="A258" s="43"/>
      <c r="B258" s="43"/>
      <c r="C258" s="43"/>
      <c r="D258" s="43"/>
      <c r="E258" s="43"/>
      <c r="F258" s="43"/>
      <c r="G258" s="43"/>
      <c r="H258" s="59"/>
      <c r="I258" s="43"/>
      <c r="J258" s="43"/>
      <c r="K258" s="43"/>
      <c r="L258" s="43"/>
      <c r="M258" s="59"/>
      <c r="N258" s="59"/>
      <c r="O258" s="59"/>
      <c r="P258" s="59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5.75" customHeight="1" x14ac:dyDescent="0.25">
      <c r="A259" s="43"/>
      <c r="B259" s="43"/>
      <c r="C259" s="43"/>
      <c r="D259" s="43"/>
      <c r="E259" s="43"/>
      <c r="F259" s="43"/>
      <c r="G259" s="43"/>
      <c r="H259" s="59"/>
      <c r="I259" s="43"/>
      <c r="J259" s="43"/>
      <c r="K259" s="43"/>
      <c r="L259" s="43"/>
      <c r="M259" s="59"/>
      <c r="N259" s="59"/>
      <c r="O259" s="59"/>
      <c r="P259" s="59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5.75" customHeight="1" x14ac:dyDescent="0.25">
      <c r="A260" s="43"/>
      <c r="B260" s="43"/>
      <c r="C260" s="43"/>
      <c r="D260" s="43"/>
      <c r="E260" s="43"/>
      <c r="F260" s="43"/>
      <c r="G260" s="43"/>
      <c r="H260" s="59"/>
      <c r="I260" s="43"/>
      <c r="J260" s="43"/>
      <c r="K260" s="43"/>
      <c r="L260" s="43"/>
      <c r="M260" s="59"/>
      <c r="N260" s="59"/>
      <c r="O260" s="59"/>
      <c r="P260" s="59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5.75" customHeight="1" x14ac:dyDescent="0.25">
      <c r="A261" s="43"/>
      <c r="B261" s="43"/>
      <c r="C261" s="43"/>
      <c r="D261" s="43"/>
      <c r="E261" s="43"/>
      <c r="F261" s="43"/>
      <c r="G261" s="43"/>
      <c r="H261" s="59"/>
      <c r="I261" s="43"/>
      <c r="J261" s="43"/>
      <c r="K261" s="43"/>
      <c r="L261" s="43"/>
      <c r="M261" s="59"/>
      <c r="N261" s="59"/>
      <c r="O261" s="59"/>
      <c r="P261" s="59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5.75" customHeight="1" x14ac:dyDescent="0.25">
      <c r="A262" s="43"/>
      <c r="B262" s="43"/>
      <c r="C262" s="43"/>
      <c r="D262" s="43"/>
      <c r="E262" s="43"/>
      <c r="F262" s="43"/>
      <c r="G262" s="43"/>
      <c r="H262" s="59"/>
      <c r="I262" s="43"/>
      <c r="J262" s="43"/>
      <c r="K262" s="43"/>
      <c r="L262" s="43"/>
      <c r="M262" s="59"/>
      <c r="N262" s="59"/>
      <c r="O262" s="59"/>
      <c r="P262" s="59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5.75" customHeight="1" x14ac:dyDescent="0.25">
      <c r="A263" s="43"/>
      <c r="B263" s="43"/>
      <c r="C263" s="43"/>
      <c r="D263" s="43"/>
      <c r="E263" s="43"/>
      <c r="F263" s="43"/>
      <c r="G263" s="43"/>
      <c r="H263" s="59"/>
      <c r="I263" s="43"/>
      <c r="J263" s="43"/>
      <c r="K263" s="43"/>
      <c r="L263" s="43"/>
      <c r="M263" s="59"/>
      <c r="N263" s="59"/>
      <c r="O263" s="59"/>
      <c r="P263" s="59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5.75" customHeight="1" x14ac:dyDescent="0.25">
      <c r="A264" s="43"/>
      <c r="B264" s="43"/>
      <c r="C264" s="43"/>
      <c r="D264" s="43"/>
      <c r="E264" s="43"/>
      <c r="F264" s="43"/>
      <c r="G264" s="43"/>
      <c r="H264" s="59"/>
      <c r="I264" s="43"/>
      <c r="J264" s="43"/>
      <c r="K264" s="43"/>
      <c r="L264" s="43"/>
      <c r="M264" s="59"/>
      <c r="N264" s="59"/>
      <c r="O264" s="59"/>
      <c r="P264" s="59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5.75" customHeight="1" x14ac:dyDescent="0.25">
      <c r="A265" s="43"/>
      <c r="B265" s="43"/>
      <c r="C265" s="43"/>
      <c r="D265" s="43"/>
      <c r="E265" s="43"/>
      <c r="F265" s="43"/>
      <c r="G265" s="43"/>
      <c r="H265" s="59"/>
      <c r="I265" s="43"/>
      <c r="J265" s="43"/>
      <c r="K265" s="43"/>
      <c r="L265" s="43"/>
      <c r="M265" s="59"/>
      <c r="N265" s="59"/>
      <c r="O265" s="59"/>
      <c r="P265" s="59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5.75" customHeight="1" x14ac:dyDescent="0.25">
      <c r="A266" s="43"/>
      <c r="B266" s="43"/>
      <c r="C266" s="43"/>
      <c r="D266" s="43"/>
      <c r="E266" s="43"/>
      <c r="F266" s="43"/>
      <c r="G266" s="43"/>
      <c r="H266" s="59"/>
      <c r="I266" s="43"/>
      <c r="J266" s="43"/>
      <c r="K266" s="43"/>
      <c r="L266" s="43"/>
      <c r="M266" s="59"/>
      <c r="N266" s="59"/>
      <c r="O266" s="59"/>
      <c r="P266" s="59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5.75" customHeight="1" x14ac:dyDescent="0.25">
      <c r="A267" s="43"/>
      <c r="B267" s="43"/>
      <c r="C267" s="43"/>
      <c r="D267" s="43"/>
      <c r="E267" s="43"/>
      <c r="F267" s="43"/>
      <c r="G267" s="43"/>
      <c r="H267" s="59"/>
      <c r="I267" s="43"/>
      <c r="J267" s="43"/>
      <c r="K267" s="43"/>
      <c r="L267" s="43"/>
      <c r="M267" s="59"/>
      <c r="N267" s="59"/>
      <c r="O267" s="59"/>
      <c r="P267" s="59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5.75" customHeight="1" x14ac:dyDescent="0.25">
      <c r="A268" s="43"/>
      <c r="B268" s="43"/>
      <c r="C268" s="43"/>
      <c r="D268" s="43"/>
      <c r="E268" s="43"/>
      <c r="F268" s="43"/>
      <c r="G268" s="43"/>
      <c r="H268" s="59"/>
      <c r="I268" s="43"/>
      <c r="J268" s="43"/>
      <c r="K268" s="43"/>
      <c r="L268" s="43"/>
      <c r="M268" s="59"/>
      <c r="N268" s="59"/>
      <c r="O268" s="59"/>
      <c r="P268" s="59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5.75" customHeight="1" x14ac:dyDescent="0.25">
      <c r="A269" s="43"/>
      <c r="B269" s="43"/>
      <c r="C269" s="43"/>
      <c r="D269" s="43"/>
      <c r="E269" s="43"/>
      <c r="F269" s="43"/>
      <c r="G269" s="43"/>
      <c r="H269" s="59"/>
      <c r="I269" s="43"/>
      <c r="J269" s="43"/>
      <c r="K269" s="43"/>
      <c r="L269" s="43"/>
      <c r="M269" s="59"/>
      <c r="N269" s="59"/>
      <c r="O269" s="59"/>
      <c r="P269" s="59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5.75" customHeight="1" x14ac:dyDescent="0.25">
      <c r="A270" s="43"/>
      <c r="B270" s="43"/>
      <c r="C270" s="43"/>
      <c r="D270" s="43"/>
      <c r="E270" s="43"/>
      <c r="F270" s="43"/>
      <c r="G270" s="43"/>
      <c r="H270" s="59"/>
      <c r="I270" s="43"/>
      <c r="J270" s="43"/>
      <c r="K270" s="43"/>
      <c r="L270" s="43"/>
      <c r="M270" s="59"/>
      <c r="N270" s="59"/>
      <c r="O270" s="59"/>
      <c r="P270" s="59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5.75" customHeight="1" x14ac:dyDescent="0.25">
      <c r="A271" s="43"/>
      <c r="B271" s="43"/>
      <c r="C271" s="43"/>
      <c r="D271" s="43"/>
      <c r="E271" s="43"/>
      <c r="F271" s="43"/>
      <c r="G271" s="43"/>
      <c r="H271" s="59"/>
      <c r="I271" s="43"/>
      <c r="J271" s="43"/>
      <c r="K271" s="43"/>
      <c r="L271" s="43"/>
      <c r="M271" s="59"/>
      <c r="N271" s="59"/>
      <c r="O271" s="59"/>
      <c r="P271" s="59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5.75" customHeight="1" x14ac:dyDescent="0.25">
      <c r="A272" s="43"/>
      <c r="B272" s="43"/>
      <c r="C272" s="43"/>
      <c r="D272" s="43"/>
      <c r="E272" s="43"/>
      <c r="F272" s="43"/>
      <c r="G272" s="43"/>
      <c r="H272" s="59"/>
      <c r="I272" s="43"/>
      <c r="J272" s="43"/>
      <c r="K272" s="43"/>
      <c r="L272" s="43"/>
      <c r="M272" s="59"/>
      <c r="N272" s="59"/>
      <c r="O272" s="59"/>
      <c r="P272" s="59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5.75" customHeight="1" x14ac:dyDescent="0.25">
      <c r="A273" s="43"/>
      <c r="B273" s="43"/>
      <c r="C273" s="43"/>
      <c r="D273" s="43"/>
      <c r="E273" s="43"/>
      <c r="F273" s="43"/>
      <c r="G273" s="43"/>
      <c r="H273" s="59"/>
      <c r="I273" s="43"/>
      <c r="J273" s="43"/>
      <c r="K273" s="43"/>
      <c r="L273" s="43"/>
      <c r="M273" s="59"/>
      <c r="N273" s="59"/>
      <c r="O273" s="59"/>
      <c r="P273" s="59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5.75" customHeight="1" x14ac:dyDescent="0.25">
      <c r="A274" s="43"/>
      <c r="B274" s="43"/>
      <c r="C274" s="43"/>
      <c r="D274" s="43"/>
      <c r="E274" s="43"/>
      <c r="F274" s="43"/>
      <c r="G274" s="43"/>
      <c r="H274" s="59"/>
      <c r="I274" s="43"/>
      <c r="J274" s="43"/>
      <c r="K274" s="43"/>
      <c r="L274" s="43"/>
      <c r="M274" s="59"/>
      <c r="N274" s="59"/>
      <c r="O274" s="59"/>
      <c r="P274" s="59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5.75" customHeight="1" x14ac:dyDescent="0.25">
      <c r="A275" s="43"/>
      <c r="B275" s="43"/>
      <c r="C275" s="43"/>
      <c r="D275" s="43"/>
      <c r="E275" s="43"/>
      <c r="F275" s="43"/>
      <c r="G275" s="43"/>
      <c r="H275" s="59"/>
      <c r="I275" s="43"/>
      <c r="J275" s="43"/>
      <c r="K275" s="43"/>
      <c r="L275" s="43"/>
      <c r="M275" s="59"/>
      <c r="N275" s="59"/>
      <c r="O275" s="59"/>
      <c r="P275" s="59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5.75" customHeight="1" x14ac:dyDescent="0.25">
      <c r="A276" s="43"/>
      <c r="B276" s="43"/>
      <c r="C276" s="43"/>
      <c r="D276" s="43"/>
      <c r="E276" s="43"/>
      <c r="F276" s="43"/>
      <c r="G276" s="43"/>
      <c r="H276" s="59"/>
      <c r="I276" s="43"/>
      <c r="J276" s="43"/>
      <c r="K276" s="43"/>
      <c r="L276" s="43"/>
      <c r="M276" s="59"/>
      <c r="N276" s="59"/>
      <c r="O276" s="59"/>
      <c r="P276" s="59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5.75" customHeight="1" x14ac:dyDescent="0.25">
      <c r="A277" s="43"/>
      <c r="B277" s="43"/>
      <c r="C277" s="43"/>
      <c r="D277" s="43"/>
      <c r="E277" s="43"/>
      <c r="F277" s="43"/>
      <c r="G277" s="43"/>
      <c r="H277" s="59"/>
      <c r="I277" s="43"/>
      <c r="J277" s="43"/>
      <c r="K277" s="43"/>
      <c r="L277" s="43"/>
      <c r="M277" s="59"/>
      <c r="N277" s="59"/>
      <c r="O277" s="59"/>
      <c r="P277" s="59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5.75" customHeight="1" x14ac:dyDescent="0.25">
      <c r="A278" s="43"/>
      <c r="B278" s="43"/>
      <c r="C278" s="43"/>
      <c r="D278" s="43"/>
      <c r="E278" s="43"/>
      <c r="F278" s="43"/>
      <c r="G278" s="43"/>
      <c r="H278" s="59"/>
      <c r="I278" s="43"/>
      <c r="J278" s="43"/>
      <c r="K278" s="43"/>
      <c r="L278" s="43"/>
      <c r="M278" s="59"/>
      <c r="N278" s="59"/>
      <c r="O278" s="59"/>
      <c r="P278" s="59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5.75" customHeight="1" x14ac:dyDescent="0.25">
      <c r="A279" s="43"/>
      <c r="B279" s="43"/>
      <c r="C279" s="43"/>
      <c r="D279" s="43"/>
      <c r="E279" s="43"/>
      <c r="F279" s="43"/>
      <c r="G279" s="43"/>
      <c r="H279" s="59"/>
      <c r="I279" s="43"/>
      <c r="J279" s="43"/>
      <c r="K279" s="43"/>
      <c r="L279" s="43"/>
      <c r="M279" s="59"/>
      <c r="N279" s="59"/>
      <c r="O279" s="59"/>
      <c r="P279" s="59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5.75" customHeight="1" x14ac:dyDescent="0.25">
      <c r="A280" s="43"/>
      <c r="B280" s="43"/>
      <c r="C280" s="43"/>
      <c r="D280" s="43"/>
      <c r="E280" s="43"/>
      <c r="F280" s="43"/>
      <c r="G280" s="43"/>
      <c r="H280" s="59"/>
      <c r="I280" s="43"/>
      <c r="J280" s="43"/>
      <c r="K280" s="43"/>
      <c r="L280" s="43"/>
      <c r="M280" s="59"/>
      <c r="N280" s="59"/>
      <c r="O280" s="59"/>
      <c r="P280" s="59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5.75" customHeight="1" x14ac:dyDescent="0.25">
      <c r="A281" s="43"/>
      <c r="B281" s="43"/>
      <c r="C281" s="43"/>
      <c r="D281" s="43"/>
      <c r="E281" s="43"/>
      <c r="F281" s="43"/>
      <c r="G281" s="43"/>
      <c r="H281" s="59"/>
      <c r="I281" s="43"/>
      <c r="J281" s="43"/>
      <c r="K281" s="43"/>
      <c r="L281" s="43"/>
      <c r="M281" s="59"/>
      <c r="N281" s="59"/>
      <c r="O281" s="59"/>
      <c r="P281" s="59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5.75" customHeight="1" x14ac:dyDescent="0.25">
      <c r="A282" s="43"/>
      <c r="B282" s="43"/>
      <c r="C282" s="43"/>
      <c r="D282" s="43"/>
      <c r="E282" s="43"/>
      <c r="F282" s="43"/>
      <c r="G282" s="43"/>
      <c r="H282" s="59"/>
      <c r="I282" s="43"/>
      <c r="J282" s="43"/>
      <c r="K282" s="43"/>
      <c r="L282" s="43"/>
      <c r="M282" s="59"/>
      <c r="N282" s="59"/>
      <c r="O282" s="59"/>
      <c r="P282" s="59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5.75" customHeight="1" x14ac:dyDescent="0.25">
      <c r="A283" s="43"/>
      <c r="B283" s="43"/>
      <c r="C283" s="43"/>
      <c r="D283" s="43"/>
      <c r="E283" s="43"/>
      <c r="F283" s="43"/>
      <c r="G283" s="43"/>
      <c r="H283" s="59"/>
      <c r="I283" s="43"/>
      <c r="J283" s="43"/>
      <c r="K283" s="43"/>
      <c r="L283" s="43"/>
      <c r="M283" s="59"/>
      <c r="N283" s="59"/>
      <c r="O283" s="59"/>
      <c r="P283" s="59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5.75" customHeight="1" x14ac:dyDescent="0.25">
      <c r="A284" s="43"/>
      <c r="B284" s="43"/>
      <c r="C284" s="43"/>
      <c r="D284" s="43"/>
      <c r="E284" s="43"/>
      <c r="F284" s="43"/>
      <c r="G284" s="43"/>
      <c r="H284" s="59"/>
      <c r="I284" s="43"/>
      <c r="J284" s="43"/>
      <c r="K284" s="43"/>
      <c r="L284" s="43"/>
      <c r="M284" s="59"/>
      <c r="N284" s="59"/>
      <c r="O284" s="59"/>
      <c r="P284" s="59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5.75" customHeight="1" x14ac:dyDescent="0.25">
      <c r="A285" s="43"/>
      <c r="B285" s="43"/>
      <c r="C285" s="43"/>
      <c r="D285" s="43"/>
      <c r="E285" s="43"/>
      <c r="F285" s="43"/>
      <c r="G285" s="43"/>
      <c r="H285" s="59"/>
      <c r="I285" s="43"/>
      <c r="J285" s="43"/>
      <c r="K285" s="43"/>
      <c r="L285" s="43"/>
      <c r="M285" s="59"/>
      <c r="N285" s="59"/>
      <c r="O285" s="59"/>
      <c r="P285" s="59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5.75" customHeight="1" x14ac:dyDescent="0.25">
      <c r="A286" s="43"/>
      <c r="B286" s="43"/>
      <c r="C286" s="43"/>
      <c r="D286" s="43"/>
      <c r="E286" s="43"/>
      <c r="F286" s="43"/>
      <c r="G286" s="43"/>
      <c r="H286" s="59"/>
      <c r="I286" s="43"/>
      <c r="J286" s="43"/>
      <c r="K286" s="43"/>
      <c r="L286" s="43"/>
      <c r="M286" s="59"/>
      <c r="N286" s="59"/>
      <c r="O286" s="59"/>
      <c r="P286" s="59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5.75" customHeight="1" x14ac:dyDescent="0.25">
      <c r="A287" s="43"/>
      <c r="B287" s="43"/>
      <c r="C287" s="43"/>
      <c r="D287" s="43"/>
      <c r="E287" s="43"/>
      <c r="F287" s="43"/>
      <c r="G287" s="43"/>
      <c r="H287" s="59"/>
      <c r="I287" s="43"/>
      <c r="J287" s="43"/>
      <c r="K287" s="43"/>
      <c r="L287" s="43"/>
      <c r="M287" s="59"/>
      <c r="N287" s="59"/>
      <c r="O287" s="59"/>
      <c r="P287" s="59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5.75" customHeight="1" x14ac:dyDescent="0.25">
      <c r="A288" s="43"/>
      <c r="B288" s="43"/>
      <c r="C288" s="43"/>
      <c r="D288" s="43"/>
      <c r="E288" s="43"/>
      <c r="F288" s="43"/>
      <c r="G288" s="43"/>
      <c r="H288" s="59"/>
      <c r="I288" s="43"/>
      <c r="J288" s="43"/>
      <c r="K288" s="43"/>
      <c r="L288" s="43"/>
      <c r="M288" s="59"/>
      <c r="N288" s="59"/>
      <c r="O288" s="59"/>
      <c r="P288" s="59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5.75" customHeight="1" x14ac:dyDescent="0.25">
      <c r="A289" s="43"/>
      <c r="B289" s="43"/>
      <c r="C289" s="43"/>
      <c r="D289" s="43"/>
      <c r="E289" s="43"/>
      <c r="F289" s="43"/>
      <c r="G289" s="43"/>
      <c r="H289" s="59"/>
      <c r="I289" s="43"/>
      <c r="J289" s="43"/>
      <c r="K289" s="43"/>
      <c r="L289" s="43"/>
      <c r="M289" s="59"/>
      <c r="N289" s="59"/>
      <c r="O289" s="59"/>
      <c r="P289" s="59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5.75" customHeight="1" x14ac:dyDescent="0.25">
      <c r="A290" s="43"/>
      <c r="B290" s="43"/>
      <c r="C290" s="43"/>
      <c r="D290" s="43"/>
      <c r="E290" s="43"/>
      <c r="F290" s="43"/>
      <c r="G290" s="43"/>
      <c r="H290" s="59"/>
      <c r="I290" s="43"/>
      <c r="J290" s="43"/>
      <c r="K290" s="43"/>
      <c r="L290" s="43"/>
      <c r="M290" s="59"/>
      <c r="N290" s="59"/>
      <c r="O290" s="59"/>
      <c r="P290" s="59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5.75" customHeight="1" x14ac:dyDescent="0.25">
      <c r="A291" s="43"/>
      <c r="B291" s="43"/>
      <c r="C291" s="43"/>
      <c r="D291" s="43"/>
      <c r="E291" s="43"/>
      <c r="F291" s="43"/>
      <c r="G291" s="43"/>
      <c r="H291" s="59"/>
      <c r="I291" s="43"/>
      <c r="J291" s="43"/>
      <c r="K291" s="43"/>
      <c r="L291" s="43"/>
      <c r="M291" s="59"/>
      <c r="N291" s="59"/>
      <c r="O291" s="59"/>
      <c r="P291" s="59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5.75" customHeight="1" x14ac:dyDescent="0.25">
      <c r="A292" s="43"/>
      <c r="B292" s="43"/>
      <c r="C292" s="43"/>
      <c r="D292" s="43"/>
      <c r="E292" s="43"/>
      <c r="F292" s="43"/>
      <c r="G292" s="43"/>
      <c r="H292" s="59"/>
      <c r="I292" s="43"/>
      <c r="J292" s="43"/>
      <c r="K292" s="43"/>
      <c r="L292" s="43"/>
      <c r="M292" s="59"/>
      <c r="N292" s="59"/>
      <c r="O292" s="59"/>
      <c r="P292" s="59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5.75" customHeight="1" x14ac:dyDescent="0.25">
      <c r="A293" s="43"/>
      <c r="B293" s="43"/>
      <c r="C293" s="43"/>
      <c r="D293" s="43"/>
      <c r="E293" s="43"/>
      <c r="F293" s="43"/>
      <c r="G293" s="43"/>
      <c r="H293" s="59"/>
      <c r="I293" s="43"/>
      <c r="J293" s="43"/>
      <c r="K293" s="43"/>
      <c r="L293" s="43"/>
      <c r="M293" s="59"/>
      <c r="N293" s="59"/>
      <c r="O293" s="59"/>
      <c r="P293" s="59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5.75" customHeight="1" x14ac:dyDescent="0.25">
      <c r="A294" s="43"/>
      <c r="B294" s="43"/>
      <c r="C294" s="43"/>
      <c r="D294" s="43"/>
      <c r="E294" s="43"/>
      <c r="F294" s="43"/>
      <c r="G294" s="43"/>
      <c r="H294" s="59"/>
      <c r="I294" s="43"/>
      <c r="J294" s="43"/>
      <c r="K294" s="43"/>
      <c r="L294" s="43"/>
      <c r="M294" s="59"/>
      <c r="N294" s="59"/>
      <c r="O294" s="59"/>
      <c r="P294" s="59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5.75" customHeight="1" x14ac:dyDescent="0.25">
      <c r="A295" s="43"/>
      <c r="B295" s="43"/>
      <c r="C295" s="43"/>
      <c r="D295" s="43"/>
      <c r="E295" s="43"/>
      <c r="F295" s="43"/>
      <c r="G295" s="43"/>
      <c r="H295" s="59"/>
      <c r="I295" s="43"/>
      <c r="J295" s="43"/>
      <c r="K295" s="43"/>
      <c r="L295" s="43"/>
      <c r="M295" s="59"/>
      <c r="N295" s="59"/>
      <c r="O295" s="59"/>
      <c r="P295" s="59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5.75" customHeight="1" x14ac:dyDescent="0.25">
      <c r="A296" s="43"/>
      <c r="B296" s="43"/>
      <c r="C296" s="43"/>
      <c r="D296" s="43"/>
      <c r="E296" s="43"/>
      <c r="F296" s="43"/>
      <c r="G296" s="43"/>
      <c r="H296" s="59"/>
      <c r="I296" s="43"/>
      <c r="J296" s="43"/>
      <c r="K296" s="43"/>
      <c r="L296" s="43"/>
      <c r="M296" s="59"/>
      <c r="N296" s="59"/>
      <c r="O296" s="59"/>
      <c r="P296" s="59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5.75" customHeight="1" x14ac:dyDescent="0.25">
      <c r="A297" s="43"/>
      <c r="B297" s="43"/>
      <c r="C297" s="43"/>
      <c r="D297" s="43"/>
      <c r="E297" s="43"/>
      <c r="F297" s="43"/>
      <c r="G297" s="43"/>
      <c r="H297" s="59"/>
      <c r="I297" s="43"/>
      <c r="J297" s="43"/>
      <c r="K297" s="43"/>
      <c r="L297" s="43"/>
      <c r="M297" s="59"/>
      <c r="N297" s="59"/>
      <c r="O297" s="59"/>
      <c r="P297" s="59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5.75" customHeight="1" x14ac:dyDescent="0.25">
      <c r="A298" s="43"/>
      <c r="B298" s="43"/>
      <c r="C298" s="43"/>
      <c r="D298" s="43"/>
      <c r="E298" s="43"/>
      <c r="F298" s="43"/>
      <c r="G298" s="43"/>
      <c r="H298" s="59"/>
      <c r="I298" s="43"/>
      <c r="J298" s="43"/>
      <c r="K298" s="43"/>
      <c r="L298" s="43"/>
      <c r="M298" s="59"/>
      <c r="N298" s="59"/>
      <c r="O298" s="59"/>
      <c r="P298" s="59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5.75" customHeight="1" x14ac:dyDescent="0.25">
      <c r="A299" s="43"/>
      <c r="B299" s="43"/>
      <c r="C299" s="43"/>
      <c r="D299" s="43"/>
      <c r="E299" s="43"/>
      <c r="F299" s="43"/>
      <c r="G299" s="43"/>
      <c r="H299" s="59"/>
      <c r="I299" s="43"/>
      <c r="J299" s="43"/>
      <c r="K299" s="43"/>
      <c r="L299" s="43"/>
      <c r="M299" s="59"/>
      <c r="N299" s="59"/>
      <c r="O299" s="59"/>
      <c r="P299" s="59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5.75" customHeight="1" x14ac:dyDescent="0.25">
      <c r="A300" s="43"/>
      <c r="B300" s="43"/>
      <c r="C300" s="43"/>
      <c r="D300" s="43"/>
      <c r="E300" s="43"/>
      <c r="F300" s="43"/>
      <c r="G300" s="43"/>
      <c r="H300" s="59"/>
      <c r="I300" s="43"/>
      <c r="J300" s="43"/>
      <c r="K300" s="43"/>
      <c r="L300" s="43"/>
      <c r="M300" s="59"/>
      <c r="N300" s="59"/>
      <c r="O300" s="59"/>
      <c r="P300" s="59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5.75" customHeight="1" x14ac:dyDescent="0.25">
      <c r="A301" s="43"/>
      <c r="B301" s="43"/>
      <c r="C301" s="43"/>
      <c r="D301" s="43"/>
      <c r="E301" s="43"/>
      <c r="F301" s="43"/>
      <c r="G301" s="43"/>
      <c r="H301" s="59"/>
      <c r="I301" s="43"/>
      <c r="J301" s="43"/>
      <c r="K301" s="43"/>
      <c r="L301" s="43"/>
      <c r="M301" s="59"/>
      <c r="N301" s="59"/>
      <c r="O301" s="59"/>
      <c r="P301" s="59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5.75" customHeight="1" x14ac:dyDescent="0.25">
      <c r="A302" s="43"/>
      <c r="B302" s="43"/>
      <c r="C302" s="43"/>
      <c r="D302" s="43"/>
      <c r="E302" s="43"/>
      <c r="F302" s="43"/>
      <c r="G302" s="43"/>
      <c r="H302" s="59"/>
      <c r="I302" s="43"/>
      <c r="J302" s="43"/>
      <c r="K302" s="43"/>
      <c r="L302" s="43"/>
      <c r="M302" s="59"/>
      <c r="N302" s="59"/>
      <c r="O302" s="59"/>
      <c r="P302" s="59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5.75" customHeight="1" x14ac:dyDescent="0.25">
      <c r="A303" s="43"/>
      <c r="B303" s="43"/>
      <c r="C303" s="43"/>
      <c r="D303" s="43"/>
      <c r="E303" s="43"/>
      <c r="F303" s="43"/>
      <c r="G303" s="43"/>
      <c r="H303" s="59"/>
      <c r="I303" s="43"/>
      <c r="J303" s="43"/>
      <c r="K303" s="43"/>
      <c r="L303" s="43"/>
      <c r="M303" s="59"/>
      <c r="N303" s="59"/>
      <c r="O303" s="59"/>
      <c r="P303" s="59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5.75" customHeight="1" x14ac:dyDescent="0.25">
      <c r="A304" s="43"/>
      <c r="B304" s="43"/>
      <c r="C304" s="43"/>
      <c r="D304" s="43"/>
      <c r="E304" s="43"/>
      <c r="F304" s="43"/>
      <c r="G304" s="43"/>
      <c r="H304" s="59"/>
      <c r="I304" s="43"/>
      <c r="J304" s="43"/>
      <c r="K304" s="43"/>
      <c r="L304" s="43"/>
      <c r="M304" s="59"/>
      <c r="N304" s="59"/>
      <c r="O304" s="59"/>
      <c r="P304" s="59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5.75" customHeight="1" x14ac:dyDescent="0.25">
      <c r="A305" s="43"/>
      <c r="B305" s="43"/>
      <c r="C305" s="43"/>
      <c r="D305" s="43"/>
      <c r="E305" s="43"/>
      <c r="F305" s="43"/>
      <c r="G305" s="43"/>
      <c r="H305" s="59"/>
      <c r="I305" s="43"/>
      <c r="J305" s="43"/>
      <c r="K305" s="43"/>
      <c r="L305" s="43"/>
      <c r="M305" s="59"/>
      <c r="N305" s="59"/>
      <c r="O305" s="59"/>
      <c r="P305" s="59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5.75" customHeight="1" x14ac:dyDescent="0.25">
      <c r="A306" s="43"/>
      <c r="B306" s="43"/>
      <c r="C306" s="43"/>
      <c r="D306" s="43"/>
      <c r="E306" s="43"/>
      <c r="F306" s="43"/>
      <c r="G306" s="43"/>
      <c r="H306" s="59"/>
      <c r="I306" s="43"/>
      <c r="J306" s="43"/>
      <c r="K306" s="43"/>
      <c r="L306" s="43"/>
      <c r="M306" s="59"/>
      <c r="N306" s="59"/>
      <c r="O306" s="59"/>
      <c r="P306" s="59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5.75" customHeight="1" x14ac:dyDescent="0.25">
      <c r="A307" s="43"/>
      <c r="B307" s="43"/>
      <c r="C307" s="43"/>
      <c r="D307" s="43"/>
      <c r="E307" s="43"/>
      <c r="F307" s="43"/>
      <c r="G307" s="43"/>
      <c r="H307" s="59"/>
      <c r="I307" s="43"/>
      <c r="J307" s="43"/>
      <c r="K307" s="43"/>
      <c r="L307" s="43"/>
      <c r="M307" s="59"/>
      <c r="N307" s="59"/>
      <c r="O307" s="59"/>
      <c r="P307" s="59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5.75" customHeight="1" x14ac:dyDescent="0.25">
      <c r="A308" s="43"/>
      <c r="B308" s="43"/>
      <c r="C308" s="43"/>
      <c r="D308" s="43"/>
      <c r="E308" s="43"/>
      <c r="F308" s="43"/>
      <c r="G308" s="43"/>
      <c r="H308" s="59"/>
      <c r="I308" s="43"/>
      <c r="J308" s="43"/>
      <c r="K308" s="43"/>
      <c r="L308" s="43"/>
      <c r="M308" s="59"/>
      <c r="N308" s="59"/>
      <c r="O308" s="59"/>
      <c r="P308" s="59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5.75" customHeight="1" x14ac:dyDescent="0.25">
      <c r="A309" s="43"/>
      <c r="B309" s="43"/>
      <c r="C309" s="43"/>
      <c r="D309" s="43"/>
      <c r="E309" s="43"/>
      <c r="F309" s="43"/>
      <c r="G309" s="43"/>
      <c r="H309" s="59"/>
      <c r="I309" s="43"/>
      <c r="J309" s="43"/>
      <c r="K309" s="43"/>
      <c r="L309" s="43"/>
      <c r="M309" s="59"/>
      <c r="N309" s="59"/>
      <c r="O309" s="59"/>
      <c r="P309" s="59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5.75" customHeight="1" x14ac:dyDescent="0.25">
      <c r="A310" s="43"/>
      <c r="B310" s="43"/>
      <c r="C310" s="43"/>
      <c r="D310" s="43"/>
      <c r="E310" s="43"/>
      <c r="F310" s="43"/>
      <c r="G310" s="43"/>
      <c r="H310" s="59"/>
      <c r="I310" s="43"/>
      <c r="J310" s="43"/>
      <c r="K310" s="43"/>
      <c r="L310" s="43"/>
      <c r="M310" s="59"/>
      <c r="N310" s="59"/>
      <c r="O310" s="59"/>
      <c r="P310" s="59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5.75" customHeight="1" x14ac:dyDescent="0.25">
      <c r="A311" s="43"/>
      <c r="B311" s="43"/>
      <c r="C311" s="43"/>
      <c r="D311" s="43"/>
      <c r="E311" s="43"/>
      <c r="F311" s="43"/>
      <c r="G311" s="43"/>
      <c r="H311" s="59"/>
      <c r="I311" s="43"/>
      <c r="J311" s="43"/>
      <c r="K311" s="43"/>
      <c r="L311" s="43"/>
      <c r="M311" s="59"/>
      <c r="N311" s="59"/>
      <c r="O311" s="59"/>
      <c r="P311" s="59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5.75" customHeight="1" x14ac:dyDescent="0.25">
      <c r="A312" s="43"/>
      <c r="B312" s="43"/>
      <c r="C312" s="43"/>
      <c r="D312" s="43"/>
      <c r="E312" s="43"/>
      <c r="F312" s="43"/>
      <c r="G312" s="43"/>
      <c r="H312" s="59"/>
      <c r="I312" s="43"/>
      <c r="J312" s="43"/>
      <c r="K312" s="43"/>
      <c r="L312" s="43"/>
      <c r="M312" s="59"/>
      <c r="N312" s="59"/>
      <c r="O312" s="59"/>
      <c r="P312" s="59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5.75" customHeight="1" x14ac:dyDescent="0.25">
      <c r="A313" s="43"/>
      <c r="B313" s="43"/>
      <c r="C313" s="43"/>
      <c r="D313" s="43"/>
      <c r="E313" s="43"/>
      <c r="F313" s="43"/>
      <c r="G313" s="43"/>
      <c r="H313" s="59"/>
      <c r="I313" s="43"/>
      <c r="J313" s="43"/>
      <c r="K313" s="43"/>
      <c r="L313" s="43"/>
      <c r="M313" s="59"/>
      <c r="N313" s="59"/>
      <c r="O313" s="59"/>
      <c r="P313" s="59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5.75" customHeight="1" x14ac:dyDescent="0.25">
      <c r="A314" s="43"/>
      <c r="B314" s="43"/>
      <c r="C314" s="43"/>
      <c r="D314" s="43"/>
      <c r="E314" s="43"/>
      <c r="F314" s="43"/>
      <c r="G314" s="43"/>
      <c r="H314" s="59"/>
      <c r="I314" s="43"/>
      <c r="J314" s="43"/>
      <c r="K314" s="43"/>
      <c r="L314" s="43"/>
      <c r="M314" s="59"/>
      <c r="N314" s="59"/>
      <c r="O314" s="59"/>
      <c r="P314" s="59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5.75" customHeight="1" x14ac:dyDescent="0.25">
      <c r="A315" s="43"/>
      <c r="B315" s="43"/>
      <c r="C315" s="43"/>
      <c r="D315" s="43"/>
      <c r="E315" s="43"/>
      <c r="F315" s="43"/>
      <c r="G315" s="43"/>
      <c r="H315" s="59"/>
      <c r="I315" s="43"/>
      <c r="J315" s="43"/>
      <c r="K315" s="43"/>
      <c r="L315" s="43"/>
      <c r="M315" s="59"/>
      <c r="N315" s="59"/>
      <c r="O315" s="59"/>
      <c r="P315" s="59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5.75" customHeight="1" x14ac:dyDescent="0.25">
      <c r="A316" s="43"/>
      <c r="B316" s="43"/>
      <c r="C316" s="43"/>
      <c r="D316" s="43"/>
      <c r="E316" s="43"/>
      <c r="F316" s="43"/>
      <c r="G316" s="43"/>
      <c r="H316" s="59"/>
      <c r="I316" s="43"/>
      <c r="J316" s="43"/>
      <c r="K316" s="43"/>
      <c r="L316" s="43"/>
      <c r="M316" s="59"/>
      <c r="N316" s="59"/>
      <c r="O316" s="59"/>
      <c r="P316" s="59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5.75" customHeight="1" x14ac:dyDescent="0.25">
      <c r="A317" s="43"/>
      <c r="B317" s="43"/>
      <c r="C317" s="43"/>
      <c r="D317" s="43"/>
      <c r="E317" s="43"/>
      <c r="F317" s="43"/>
      <c r="G317" s="43"/>
      <c r="H317" s="59"/>
      <c r="I317" s="43"/>
      <c r="J317" s="43"/>
      <c r="K317" s="43"/>
      <c r="L317" s="43"/>
      <c r="M317" s="59"/>
      <c r="N317" s="59"/>
      <c r="O317" s="59"/>
      <c r="P317" s="59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5.75" customHeight="1" x14ac:dyDescent="0.25">
      <c r="A318" s="43"/>
      <c r="B318" s="43"/>
      <c r="C318" s="43"/>
      <c r="D318" s="43"/>
      <c r="E318" s="43"/>
      <c r="F318" s="43"/>
      <c r="G318" s="43"/>
      <c r="H318" s="59"/>
      <c r="I318" s="43"/>
      <c r="J318" s="43"/>
      <c r="K318" s="43"/>
      <c r="L318" s="43"/>
      <c r="M318" s="59"/>
      <c r="N318" s="59"/>
      <c r="O318" s="59"/>
      <c r="P318" s="59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5.75" customHeight="1" x14ac:dyDescent="0.25">
      <c r="A319" s="43"/>
      <c r="B319" s="43"/>
      <c r="C319" s="43"/>
      <c r="D319" s="43"/>
      <c r="E319" s="43"/>
      <c r="F319" s="43"/>
      <c r="G319" s="43"/>
      <c r="H319" s="59"/>
      <c r="I319" s="43"/>
      <c r="J319" s="43"/>
      <c r="K319" s="43"/>
      <c r="L319" s="43"/>
      <c r="M319" s="59"/>
      <c r="N319" s="59"/>
      <c r="O319" s="59"/>
      <c r="P319" s="59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5.75" customHeight="1" x14ac:dyDescent="0.25">
      <c r="A320" s="43"/>
      <c r="B320" s="43"/>
      <c r="C320" s="43"/>
      <c r="D320" s="43"/>
      <c r="E320" s="43"/>
      <c r="F320" s="43"/>
      <c r="G320" s="43"/>
      <c r="H320" s="59"/>
      <c r="I320" s="43"/>
      <c r="J320" s="43"/>
      <c r="K320" s="43"/>
      <c r="L320" s="43"/>
      <c r="M320" s="59"/>
      <c r="N320" s="59"/>
      <c r="O320" s="59"/>
      <c r="P320" s="59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5.75" customHeight="1" x14ac:dyDescent="0.25">
      <c r="A321" s="43"/>
      <c r="B321" s="43"/>
      <c r="C321" s="43"/>
      <c r="D321" s="43"/>
      <c r="E321" s="43"/>
      <c r="F321" s="43"/>
      <c r="G321" s="43"/>
      <c r="H321" s="59"/>
      <c r="I321" s="43"/>
      <c r="J321" s="43"/>
      <c r="K321" s="43"/>
      <c r="L321" s="43"/>
      <c r="M321" s="59"/>
      <c r="N321" s="59"/>
      <c r="O321" s="59"/>
      <c r="P321" s="59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5.75" customHeight="1" x14ac:dyDescent="0.25">
      <c r="A322" s="43"/>
      <c r="B322" s="43"/>
      <c r="C322" s="43"/>
      <c r="D322" s="43"/>
      <c r="E322" s="43"/>
      <c r="F322" s="43"/>
      <c r="G322" s="43"/>
      <c r="H322" s="59"/>
      <c r="I322" s="43"/>
      <c r="J322" s="43"/>
      <c r="K322" s="43"/>
      <c r="L322" s="43"/>
      <c r="M322" s="59"/>
      <c r="N322" s="59"/>
      <c r="O322" s="59"/>
      <c r="P322" s="59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5.75" customHeight="1" x14ac:dyDescent="0.25">
      <c r="A323" s="43"/>
      <c r="B323" s="43"/>
      <c r="C323" s="43"/>
      <c r="D323" s="43"/>
      <c r="E323" s="43"/>
      <c r="F323" s="43"/>
      <c r="G323" s="43"/>
      <c r="H323" s="59"/>
      <c r="I323" s="43"/>
      <c r="J323" s="43"/>
      <c r="K323" s="43"/>
      <c r="L323" s="43"/>
      <c r="M323" s="59"/>
      <c r="N323" s="59"/>
      <c r="O323" s="59"/>
      <c r="P323" s="59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5.75" customHeight="1" x14ac:dyDescent="0.25">
      <c r="A324" s="43"/>
      <c r="B324" s="43"/>
      <c r="C324" s="43"/>
      <c r="D324" s="43"/>
      <c r="E324" s="43"/>
      <c r="F324" s="43"/>
      <c r="G324" s="43"/>
      <c r="H324" s="59"/>
      <c r="I324" s="43"/>
      <c r="J324" s="43"/>
      <c r="K324" s="43"/>
      <c r="L324" s="43"/>
      <c r="M324" s="59"/>
      <c r="N324" s="59"/>
      <c r="O324" s="59"/>
      <c r="P324" s="59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5.75" customHeight="1" x14ac:dyDescent="0.25">
      <c r="A325" s="43"/>
      <c r="B325" s="43"/>
      <c r="C325" s="43"/>
      <c r="D325" s="43"/>
      <c r="E325" s="43"/>
      <c r="F325" s="43"/>
      <c r="G325" s="43"/>
      <c r="H325" s="59"/>
      <c r="I325" s="43"/>
      <c r="J325" s="43"/>
      <c r="K325" s="43"/>
      <c r="L325" s="43"/>
      <c r="M325" s="59"/>
      <c r="N325" s="59"/>
      <c r="O325" s="59"/>
      <c r="P325" s="59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5.75" customHeight="1" x14ac:dyDescent="0.25">
      <c r="A326" s="43"/>
      <c r="B326" s="43"/>
      <c r="C326" s="43"/>
      <c r="D326" s="43"/>
      <c r="E326" s="43"/>
      <c r="F326" s="43"/>
      <c r="G326" s="43"/>
      <c r="H326" s="59"/>
      <c r="I326" s="43"/>
      <c r="J326" s="43"/>
      <c r="K326" s="43"/>
      <c r="L326" s="43"/>
      <c r="M326" s="59"/>
      <c r="N326" s="59"/>
      <c r="O326" s="59"/>
      <c r="P326" s="59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 x14ac:dyDescent="0.25">
      <c r="A327" s="43"/>
      <c r="B327" s="43"/>
      <c r="C327" s="43"/>
      <c r="D327" s="43"/>
      <c r="E327" s="43"/>
      <c r="F327" s="43"/>
      <c r="G327" s="43"/>
      <c r="H327" s="59"/>
      <c r="I327" s="43"/>
      <c r="J327" s="43"/>
      <c r="K327" s="43"/>
      <c r="L327" s="43"/>
      <c r="M327" s="59"/>
      <c r="N327" s="59"/>
      <c r="O327" s="59"/>
      <c r="P327" s="59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 x14ac:dyDescent="0.25">
      <c r="A328" s="43"/>
      <c r="B328" s="43"/>
      <c r="C328" s="43"/>
      <c r="D328" s="43"/>
      <c r="E328" s="43"/>
      <c r="F328" s="43"/>
      <c r="G328" s="43"/>
      <c r="H328" s="59"/>
      <c r="I328" s="43"/>
      <c r="J328" s="43"/>
      <c r="K328" s="43"/>
      <c r="L328" s="43"/>
      <c r="M328" s="59"/>
      <c r="N328" s="59"/>
      <c r="O328" s="59"/>
      <c r="P328" s="59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 x14ac:dyDescent="0.25">
      <c r="A329" s="43"/>
      <c r="B329" s="43"/>
      <c r="C329" s="43"/>
      <c r="D329" s="43"/>
      <c r="E329" s="43"/>
      <c r="F329" s="43"/>
      <c r="G329" s="43"/>
      <c r="H329" s="59"/>
      <c r="I329" s="43"/>
      <c r="J329" s="43"/>
      <c r="K329" s="43"/>
      <c r="L329" s="43"/>
      <c r="M329" s="59"/>
      <c r="N329" s="59"/>
      <c r="O329" s="59"/>
      <c r="P329" s="59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 x14ac:dyDescent="0.25">
      <c r="A330" s="43"/>
      <c r="B330" s="43"/>
      <c r="C330" s="43"/>
      <c r="D330" s="43"/>
      <c r="E330" s="43"/>
      <c r="F330" s="43"/>
      <c r="G330" s="43"/>
      <c r="H330" s="59"/>
      <c r="I330" s="43"/>
      <c r="J330" s="43"/>
      <c r="K330" s="43"/>
      <c r="L330" s="43"/>
      <c r="M330" s="59"/>
      <c r="N330" s="59"/>
      <c r="O330" s="59"/>
      <c r="P330" s="59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 x14ac:dyDescent="0.25">
      <c r="A331" s="43"/>
      <c r="B331" s="43"/>
      <c r="C331" s="43"/>
      <c r="D331" s="43"/>
      <c r="E331" s="43"/>
      <c r="F331" s="43"/>
      <c r="G331" s="43"/>
      <c r="H331" s="59"/>
      <c r="I331" s="43"/>
      <c r="J331" s="43"/>
      <c r="K331" s="43"/>
      <c r="L331" s="43"/>
      <c r="M331" s="59"/>
      <c r="N331" s="59"/>
      <c r="O331" s="59"/>
      <c r="P331" s="59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 x14ac:dyDescent="0.25">
      <c r="A332" s="43"/>
      <c r="B332" s="43"/>
      <c r="C332" s="43"/>
      <c r="D332" s="43"/>
      <c r="E332" s="43"/>
      <c r="F332" s="43"/>
      <c r="G332" s="43"/>
      <c r="H332" s="59"/>
      <c r="I332" s="43"/>
      <c r="J332" s="43"/>
      <c r="K332" s="43"/>
      <c r="L332" s="43"/>
      <c r="M332" s="59"/>
      <c r="N332" s="59"/>
      <c r="O332" s="59"/>
      <c r="P332" s="59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 x14ac:dyDescent="0.25">
      <c r="A333" s="43"/>
      <c r="B333" s="43"/>
      <c r="C333" s="43"/>
      <c r="D333" s="43"/>
      <c r="E333" s="43"/>
      <c r="F333" s="43"/>
      <c r="G333" s="43"/>
      <c r="H333" s="59"/>
      <c r="I333" s="43"/>
      <c r="J333" s="43"/>
      <c r="K333" s="43"/>
      <c r="L333" s="43"/>
      <c r="M333" s="59"/>
      <c r="N333" s="59"/>
      <c r="O333" s="59"/>
      <c r="P333" s="59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 x14ac:dyDescent="0.25">
      <c r="A334" s="43"/>
      <c r="B334" s="43"/>
      <c r="C334" s="43"/>
      <c r="D334" s="43"/>
      <c r="E334" s="43"/>
      <c r="F334" s="43"/>
      <c r="G334" s="43"/>
      <c r="H334" s="59"/>
      <c r="I334" s="43"/>
      <c r="J334" s="43"/>
      <c r="K334" s="43"/>
      <c r="L334" s="43"/>
      <c r="M334" s="59"/>
      <c r="N334" s="59"/>
      <c r="O334" s="59"/>
      <c r="P334" s="59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 x14ac:dyDescent="0.25">
      <c r="A335" s="43"/>
      <c r="B335" s="43"/>
      <c r="C335" s="43"/>
      <c r="D335" s="43"/>
      <c r="E335" s="43"/>
      <c r="F335" s="43"/>
      <c r="G335" s="43"/>
      <c r="H335" s="59"/>
      <c r="I335" s="43"/>
      <c r="J335" s="43"/>
      <c r="K335" s="43"/>
      <c r="L335" s="43"/>
      <c r="M335" s="59"/>
      <c r="N335" s="59"/>
      <c r="O335" s="59"/>
      <c r="P335" s="59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 x14ac:dyDescent="0.25">
      <c r="A336" s="43"/>
      <c r="B336" s="43"/>
      <c r="C336" s="43"/>
      <c r="D336" s="43"/>
      <c r="E336" s="43"/>
      <c r="F336" s="43"/>
      <c r="G336" s="43"/>
      <c r="H336" s="59"/>
      <c r="I336" s="43"/>
      <c r="J336" s="43"/>
      <c r="K336" s="43"/>
      <c r="L336" s="43"/>
      <c r="M336" s="59"/>
      <c r="N336" s="59"/>
      <c r="O336" s="59"/>
      <c r="P336" s="59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 x14ac:dyDescent="0.25">
      <c r="A337" s="43"/>
      <c r="B337" s="43"/>
      <c r="C337" s="43"/>
      <c r="D337" s="43"/>
      <c r="E337" s="43"/>
      <c r="F337" s="43"/>
      <c r="G337" s="43"/>
      <c r="H337" s="59"/>
      <c r="I337" s="43"/>
      <c r="J337" s="43"/>
      <c r="K337" s="43"/>
      <c r="L337" s="43"/>
      <c r="M337" s="59"/>
      <c r="N337" s="59"/>
      <c r="O337" s="59"/>
      <c r="P337" s="59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 x14ac:dyDescent="0.25">
      <c r="A338" s="43"/>
      <c r="B338" s="43"/>
      <c r="C338" s="43"/>
      <c r="D338" s="43"/>
      <c r="E338" s="43"/>
      <c r="F338" s="43"/>
      <c r="G338" s="43"/>
      <c r="H338" s="59"/>
      <c r="I338" s="43"/>
      <c r="J338" s="43"/>
      <c r="K338" s="43"/>
      <c r="L338" s="43"/>
      <c r="M338" s="59"/>
      <c r="N338" s="59"/>
      <c r="O338" s="59"/>
      <c r="P338" s="59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 x14ac:dyDescent="0.25">
      <c r="A339" s="43"/>
      <c r="B339" s="43"/>
      <c r="C339" s="43"/>
      <c r="D339" s="43"/>
      <c r="E339" s="43"/>
      <c r="F339" s="43"/>
      <c r="G339" s="43"/>
      <c r="H339" s="59"/>
      <c r="I339" s="43"/>
      <c r="J339" s="43"/>
      <c r="K339" s="43"/>
      <c r="L339" s="43"/>
      <c r="M339" s="59"/>
      <c r="N339" s="59"/>
      <c r="O339" s="59"/>
      <c r="P339" s="59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 x14ac:dyDescent="0.25">
      <c r="A340" s="43"/>
      <c r="B340" s="43"/>
      <c r="C340" s="43"/>
      <c r="D340" s="43"/>
      <c r="E340" s="43"/>
      <c r="F340" s="43"/>
      <c r="G340" s="43"/>
      <c r="H340" s="59"/>
      <c r="I340" s="43"/>
      <c r="J340" s="43"/>
      <c r="K340" s="43"/>
      <c r="L340" s="43"/>
      <c r="M340" s="59"/>
      <c r="N340" s="59"/>
      <c r="O340" s="59"/>
      <c r="P340" s="59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 x14ac:dyDescent="0.25">
      <c r="A341" s="43"/>
      <c r="B341" s="43"/>
      <c r="C341" s="43"/>
      <c r="D341" s="43"/>
      <c r="E341" s="43"/>
      <c r="F341" s="43"/>
      <c r="G341" s="43"/>
      <c r="H341" s="59"/>
      <c r="I341" s="43"/>
      <c r="J341" s="43"/>
      <c r="K341" s="43"/>
      <c r="L341" s="43"/>
      <c r="M341" s="59"/>
      <c r="N341" s="59"/>
      <c r="O341" s="59"/>
      <c r="P341" s="59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 x14ac:dyDescent="0.25">
      <c r="A342" s="43"/>
      <c r="B342" s="43"/>
      <c r="C342" s="43"/>
      <c r="D342" s="43"/>
      <c r="E342" s="43"/>
      <c r="F342" s="43"/>
      <c r="G342" s="43"/>
      <c r="H342" s="59"/>
      <c r="I342" s="43"/>
      <c r="J342" s="43"/>
      <c r="K342" s="43"/>
      <c r="L342" s="43"/>
      <c r="M342" s="59"/>
      <c r="N342" s="59"/>
      <c r="O342" s="59"/>
      <c r="P342" s="59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 x14ac:dyDescent="0.25">
      <c r="A343" s="43"/>
      <c r="B343" s="43"/>
      <c r="C343" s="43"/>
      <c r="D343" s="43"/>
      <c r="E343" s="43"/>
      <c r="F343" s="43"/>
      <c r="G343" s="43"/>
      <c r="H343" s="59"/>
      <c r="I343" s="43"/>
      <c r="J343" s="43"/>
      <c r="K343" s="43"/>
      <c r="L343" s="43"/>
      <c r="M343" s="59"/>
      <c r="N343" s="59"/>
      <c r="O343" s="59"/>
      <c r="P343" s="59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 x14ac:dyDescent="0.25">
      <c r="A344" s="43"/>
      <c r="B344" s="43"/>
      <c r="C344" s="43"/>
      <c r="D344" s="43"/>
      <c r="E344" s="43"/>
      <c r="F344" s="43"/>
      <c r="G344" s="43"/>
      <c r="H344" s="59"/>
      <c r="I344" s="43"/>
      <c r="J344" s="43"/>
      <c r="K344" s="43"/>
      <c r="L344" s="43"/>
      <c r="M344" s="59"/>
      <c r="N344" s="59"/>
      <c r="O344" s="59"/>
      <c r="P344" s="59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 x14ac:dyDescent="0.25">
      <c r="A345" s="43"/>
      <c r="B345" s="43"/>
      <c r="C345" s="43"/>
      <c r="D345" s="43"/>
      <c r="E345" s="43"/>
      <c r="F345" s="43"/>
      <c r="G345" s="43"/>
      <c r="H345" s="59"/>
      <c r="I345" s="43"/>
      <c r="J345" s="43"/>
      <c r="K345" s="43"/>
      <c r="L345" s="43"/>
      <c r="M345" s="59"/>
      <c r="N345" s="59"/>
      <c r="O345" s="59"/>
      <c r="P345" s="59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 x14ac:dyDescent="0.25">
      <c r="A346" s="43"/>
      <c r="B346" s="43"/>
      <c r="C346" s="43"/>
      <c r="D346" s="43"/>
      <c r="E346" s="43"/>
      <c r="F346" s="43"/>
      <c r="G346" s="43"/>
      <c r="H346" s="59"/>
      <c r="I346" s="43"/>
      <c r="J346" s="43"/>
      <c r="K346" s="43"/>
      <c r="L346" s="43"/>
      <c r="M346" s="59"/>
      <c r="N346" s="59"/>
      <c r="O346" s="59"/>
      <c r="P346" s="59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 x14ac:dyDescent="0.25">
      <c r="A347" s="43"/>
      <c r="B347" s="43"/>
      <c r="C347" s="43"/>
      <c r="D347" s="43"/>
      <c r="E347" s="43"/>
      <c r="F347" s="43"/>
      <c r="G347" s="43"/>
      <c r="H347" s="59"/>
      <c r="I347" s="43"/>
      <c r="J347" s="43"/>
      <c r="K347" s="43"/>
      <c r="L347" s="43"/>
      <c r="M347" s="59"/>
      <c r="N347" s="59"/>
      <c r="O347" s="59"/>
      <c r="P347" s="59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 x14ac:dyDescent="0.25">
      <c r="A348" s="43"/>
      <c r="B348" s="43"/>
      <c r="C348" s="43"/>
      <c r="D348" s="43"/>
      <c r="E348" s="43"/>
      <c r="F348" s="43"/>
      <c r="G348" s="43"/>
      <c r="H348" s="59"/>
      <c r="I348" s="43"/>
      <c r="J348" s="43"/>
      <c r="K348" s="43"/>
      <c r="L348" s="43"/>
      <c r="M348" s="59"/>
      <c r="N348" s="59"/>
      <c r="O348" s="59"/>
      <c r="P348" s="59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 x14ac:dyDescent="0.25">
      <c r="A349" s="43"/>
      <c r="B349" s="43"/>
      <c r="C349" s="43"/>
      <c r="D349" s="43"/>
      <c r="E349" s="43"/>
      <c r="F349" s="43"/>
      <c r="G349" s="43"/>
      <c r="H349" s="59"/>
      <c r="I349" s="43"/>
      <c r="J349" s="43"/>
      <c r="K349" s="43"/>
      <c r="L349" s="43"/>
      <c r="M349" s="59"/>
      <c r="N349" s="59"/>
      <c r="O349" s="59"/>
      <c r="P349" s="59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 x14ac:dyDescent="0.25">
      <c r="A350" s="43"/>
      <c r="B350" s="43"/>
      <c r="C350" s="43"/>
      <c r="D350" s="43"/>
      <c r="E350" s="43"/>
      <c r="F350" s="43"/>
      <c r="G350" s="43"/>
      <c r="H350" s="59"/>
      <c r="I350" s="43"/>
      <c r="J350" s="43"/>
      <c r="K350" s="43"/>
      <c r="L350" s="43"/>
      <c r="M350" s="59"/>
      <c r="N350" s="59"/>
      <c r="O350" s="59"/>
      <c r="P350" s="59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 x14ac:dyDescent="0.25">
      <c r="A351" s="43"/>
      <c r="B351" s="43"/>
      <c r="C351" s="43"/>
      <c r="D351" s="43"/>
      <c r="E351" s="43"/>
      <c r="F351" s="43"/>
      <c r="G351" s="43"/>
      <c r="H351" s="59"/>
      <c r="I351" s="43"/>
      <c r="J351" s="43"/>
      <c r="K351" s="43"/>
      <c r="L351" s="43"/>
      <c r="M351" s="59"/>
      <c r="N351" s="59"/>
      <c r="O351" s="59"/>
      <c r="P351" s="59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 x14ac:dyDescent="0.25">
      <c r="A352" s="43"/>
      <c r="B352" s="43"/>
      <c r="C352" s="43"/>
      <c r="D352" s="43"/>
      <c r="E352" s="43"/>
      <c r="F352" s="43"/>
      <c r="G352" s="43"/>
      <c r="H352" s="59"/>
      <c r="I352" s="43"/>
      <c r="J352" s="43"/>
      <c r="K352" s="43"/>
      <c r="L352" s="43"/>
      <c r="M352" s="59"/>
      <c r="N352" s="59"/>
      <c r="O352" s="59"/>
      <c r="P352" s="59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 x14ac:dyDescent="0.25">
      <c r="A353" s="43"/>
      <c r="B353" s="43"/>
      <c r="C353" s="43"/>
      <c r="D353" s="43"/>
      <c r="E353" s="43"/>
      <c r="F353" s="43"/>
      <c r="G353" s="43"/>
      <c r="H353" s="59"/>
      <c r="I353" s="43"/>
      <c r="J353" s="43"/>
      <c r="K353" s="43"/>
      <c r="L353" s="43"/>
      <c r="M353" s="59"/>
      <c r="N353" s="59"/>
      <c r="O353" s="59"/>
      <c r="P353" s="59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 x14ac:dyDescent="0.25">
      <c r="A354" s="43"/>
      <c r="B354" s="43"/>
      <c r="C354" s="43"/>
      <c r="D354" s="43"/>
      <c r="E354" s="43"/>
      <c r="F354" s="43"/>
      <c r="G354" s="43"/>
      <c r="H354" s="59"/>
      <c r="I354" s="43"/>
      <c r="J354" s="43"/>
      <c r="K354" s="43"/>
      <c r="L354" s="43"/>
      <c r="M354" s="59"/>
      <c r="N354" s="59"/>
      <c r="O354" s="59"/>
      <c r="P354" s="59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 x14ac:dyDescent="0.25">
      <c r="A355" s="43"/>
      <c r="B355" s="43"/>
      <c r="C355" s="43"/>
      <c r="D355" s="43"/>
      <c r="E355" s="43"/>
      <c r="F355" s="43"/>
      <c r="G355" s="43"/>
      <c r="H355" s="59"/>
      <c r="I355" s="43"/>
      <c r="J355" s="43"/>
      <c r="K355" s="43"/>
      <c r="L355" s="43"/>
      <c r="M355" s="59"/>
      <c r="N355" s="59"/>
      <c r="O355" s="59"/>
      <c r="P355" s="59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 x14ac:dyDescent="0.25">
      <c r="A356" s="43"/>
      <c r="B356" s="43"/>
      <c r="C356" s="43"/>
      <c r="D356" s="43"/>
      <c r="E356" s="43"/>
      <c r="F356" s="43"/>
      <c r="G356" s="43"/>
      <c r="H356" s="59"/>
      <c r="I356" s="43"/>
      <c r="J356" s="43"/>
      <c r="K356" s="43"/>
      <c r="L356" s="43"/>
      <c r="M356" s="59"/>
      <c r="N356" s="59"/>
      <c r="O356" s="59"/>
      <c r="P356" s="59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 x14ac:dyDescent="0.25">
      <c r="A357" s="43"/>
      <c r="B357" s="43"/>
      <c r="C357" s="43"/>
      <c r="D357" s="43"/>
      <c r="E357" s="43"/>
      <c r="F357" s="43"/>
      <c r="G357" s="43"/>
      <c r="H357" s="59"/>
      <c r="I357" s="43"/>
      <c r="J357" s="43"/>
      <c r="K357" s="43"/>
      <c r="L357" s="43"/>
      <c r="M357" s="59"/>
      <c r="N357" s="59"/>
      <c r="O357" s="59"/>
      <c r="P357" s="59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 x14ac:dyDescent="0.25">
      <c r="A358" s="43"/>
      <c r="B358" s="43"/>
      <c r="C358" s="43"/>
      <c r="D358" s="43"/>
      <c r="E358" s="43"/>
      <c r="F358" s="43"/>
      <c r="G358" s="43"/>
      <c r="H358" s="59"/>
      <c r="I358" s="43"/>
      <c r="J358" s="43"/>
      <c r="K358" s="43"/>
      <c r="L358" s="43"/>
      <c r="M358" s="59"/>
      <c r="N358" s="59"/>
      <c r="O358" s="59"/>
      <c r="P358" s="59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 x14ac:dyDescent="0.25">
      <c r="A359" s="43"/>
      <c r="B359" s="43"/>
      <c r="C359" s="43"/>
      <c r="D359" s="43"/>
      <c r="E359" s="43"/>
      <c r="F359" s="43"/>
      <c r="G359" s="43"/>
      <c r="H359" s="59"/>
      <c r="I359" s="43"/>
      <c r="J359" s="43"/>
      <c r="K359" s="43"/>
      <c r="L359" s="43"/>
      <c r="M359" s="59"/>
      <c r="N359" s="59"/>
      <c r="O359" s="59"/>
      <c r="P359" s="59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 x14ac:dyDescent="0.25">
      <c r="A360" s="43"/>
      <c r="B360" s="43"/>
      <c r="C360" s="43"/>
      <c r="D360" s="43"/>
      <c r="E360" s="43"/>
      <c r="F360" s="43"/>
      <c r="G360" s="43"/>
      <c r="H360" s="59"/>
      <c r="I360" s="43"/>
      <c r="J360" s="43"/>
      <c r="K360" s="43"/>
      <c r="L360" s="43"/>
      <c r="M360" s="59"/>
      <c r="N360" s="59"/>
      <c r="O360" s="59"/>
      <c r="P360" s="59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 x14ac:dyDescent="0.25">
      <c r="A361" s="43"/>
      <c r="B361" s="43"/>
      <c r="C361" s="43"/>
      <c r="D361" s="43"/>
      <c r="E361" s="43"/>
      <c r="F361" s="43"/>
      <c r="G361" s="43"/>
      <c r="H361" s="59"/>
      <c r="I361" s="43"/>
      <c r="J361" s="43"/>
      <c r="K361" s="43"/>
      <c r="L361" s="43"/>
      <c r="M361" s="59"/>
      <c r="N361" s="59"/>
      <c r="O361" s="59"/>
      <c r="P361" s="59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 x14ac:dyDescent="0.25">
      <c r="A362" s="43"/>
      <c r="B362" s="43"/>
      <c r="C362" s="43"/>
      <c r="D362" s="43"/>
      <c r="E362" s="43"/>
      <c r="F362" s="43"/>
      <c r="G362" s="43"/>
      <c r="H362" s="59"/>
      <c r="I362" s="43"/>
      <c r="J362" s="43"/>
      <c r="K362" s="43"/>
      <c r="L362" s="43"/>
      <c r="M362" s="59"/>
      <c r="N362" s="59"/>
      <c r="O362" s="59"/>
      <c r="P362" s="59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 x14ac:dyDescent="0.25">
      <c r="A363" s="43"/>
      <c r="B363" s="43"/>
      <c r="C363" s="43"/>
      <c r="D363" s="43"/>
      <c r="E363" s="43"/>
      <c r="F363" s="43"/>
      <c r="G363" s="43"/>
      <c r="H363" s="59"/>
      <c r="I363" s="43"/>
      <c r="J363" s="43"/>
      <c r="K363" s="43"/>
      <c r="L363" s="43"/>
      <c r="M363" s="59"/>
      <c r="N363" s="59"/>
      <c r="O363" s="59"/>
      <c r="P363" s="59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 x14ac:dyDescent="0.25">
      <c r="A364" s="43"/>
      <c r="B364" s="43"/>
      <c r="C364" s="43"/>
      <c r="D364" s="43"/>
      <c r="E364" s="43"/>
      <c r="F364" s="43"/>
      <c r="G364" s="43"/>
      <c r="H364" s="59"/>
      <c r="I364" s="43"/>
      <c r="J364" s="43"/>
      <c r="K364" s="43"/>
      <c r="L364" s="43"/>
      <c r="M364" s="59"/>
      <c r="N364" s="59"/>
      <c r="O364" s="59"/>
      <c r="P364" s="59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 x14ac:dyDescent="0.25">
      <c r="A365" s="43"/>
      <c r="B365" s="43"/>
      <c r="C365" s="43"/>
      <c r="D365" s="43"/>
      <c r="E365" s="43"/>
      <c r="F365" s="43"/>
      <c r="G365" s="43"/>
      <c r="H365" s="59"/>
      <c r="I365" s="43"/>
      <c r="J365" s="43"/>
      <c r="K365" s="43"/>
      <c r="L365" s="43"/>
      <c r="M365" s="59"/>
      <c r="N365" s="59"/>
      <c r="O365" s="59"/>
      <c r="P365" s="59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 x14ac:dyDescent="0.25">
      <c r="A366" s="43"/>
      <c r="B366" s="43"/>
      <c r="C366" s="43"/>
      <c r="D366" s="43"/>
      <c r="E366" s="43"/>
      <c r="F366" s="43"/>
      <c r="G366" s="43"/>
      <c r="H366" s="59"/>
      <c r="I366" s="43"/>
      <c r="J366" s="43"/>
      <c r="K366" s="43"/>
      <c r="L366" s="43"/>
      <c r="M366" s="59"/>
      <c r="N366" s="59"/>
      <c r="O366" s="59"/>
      <c r="P366" s="59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 x14ac:dyDescent="0.25">
      <c r="A367" s="43"/>
      <c r="B367" s="43"/>
      <c r="C367" s="43"/>
      <c r="D367" s="43"/>
      <c r="E367" s="43"/>
      <c r="F367" s="43"/>
      <c r="G367" s="43"/>
      <c r="H367" s="59"/>
      <c r="I367" s="43"/>
      <c r="J367" s="43"/>
      <c r="K367" s="43"/>
      <c r="L367" s="43"/>
      <c r="M367" s="59"/>
      <c r="N367" s="59"/>
      <c r="O367" s="59"/>
      <c r="P367" s="59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 x14ac:dyDescent="0.25">
      <c r="A368" s="43"/>
      <c r="B368" s="43"/>
      <c r="C368" s="43"/>
      <c r="D368" s="43"/>
      <c r="E368" s="43"/>
      <c r="F368" s="43"/>
      <c r="G368" s="43"/>
      <c r="H368" s="59"/>
      <c r="I368" s="43"/>
      <c r="J368" s="43"/>
      <c r="K368" s="43"/>
      <c r="L368" s="43"/>
      <c r="M368" s="59"/>
      <c r="N368" s="59"/>
      <c r="O368" s="59"/>
      <c r="P368" s="59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 x14ac:dyDescent="0.25">
      <c r="A369" s="43"/>
      <c r="B369" s="43"/>
      <c r="C369" s="43"/>
      <c r="D369" s="43"/>
      <c r="E369" s="43"/>
      <c r="F369" s="43"/>
      <c r="G369" s="43"/>
      <c r="H369" s="59"/>
      <c r="I369" s="43"/>
      <c r="J369" s="43"/>
      <c r="K369" s="43"/>
      <c r="L369" s="43"/>
      <c r="M369" s="59"/>
      <c r="N369" s="59"/>
      <c r="O369" s="59"/>
      <c r="P369" s="59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 x14ac:dyDescent="0.25">
      <c r="A370" s="43"/>
      <c r="B370" s="43"/>
      <c r="C370" s="43"/>
      <c r="D370" s="43"/>
      <c r="E370" s="43"/>
      <c r="F370" s="43"/>
      <c r="G370" s="43"/>
      <c r="H370" s="59"/>
      <c r="I370" s="43"/>
      <c r="J370" s="43"/>
      <c r="K370" s="43"/>
      <c r="L370" s="43"/>
      <c r="M370" s="59"/>
      <c r="N370" s="59"/>
      <c r="O370" s="59"/>
      <c r="P370" s="59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 x14ac:dyDescent="0.25">
      <c r="A371" s="43"/>
      <c r="B371" s="43"/>
      <c r="C371" s="43"/>
      <c r="D371" s="43"/>
      <c r="E371" s="43"/>
      <c r="F371" s="43"/>
      <c r="G371" s="43"/>
      <c r="H371" s="59"/>
      <c r="I371" s="43"/>
      <c r="J371" s="43"/>
      <c r="K371" s="43"/>
      <c r="L371" s="43"/>
      <c r="M371" s="59"/>
      <c r="N371" s="59"/>
      <c r="O371" s="59"/>
      <c r="P371" s="59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 x14ac:dyDescent="0.25">
      <c r="A372" s="43"/>
      <c r="B372" s="43"/>
      <c r="C372" s="43"/>
      <c r="D372" s="43"/>
      <c r="E372" s="43"/>
      <c r="F372" s="43"/>
      <c r="G372" s="43"/>
      <c r="H372" s="59"/>
      <c r="I372" s="43"/>
      <c r="J372" s="43"/>
      <c r="K372" s="43"/>
      <c r="L372" s="43"/>
      <c r="M372" s="59"/>
      <c r="N372" s="59"/>
      <c r="O372" s="59"/>
      <c r="P372" s="59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 x14ac:dyDescent="0.25">
      <c r="A373" s="43"/>
      <c r="B373" s="43"/>
      <c r="C373" s="43"/>
      <c r="D373" s="43"/>
      <c r="E373" s="43"/>
      <c r="F373" s="43"/>
      <c r="G373" s="43"/>
      <c r="H373" s="59"/>
      <c r="I373" s="43"/>
      <c r="J373" s="43"/>
      <c r="K373" s="43"/>
      <c r="L373" s="43"/>
      <c r="M373" s="59"/>
      <c r="N373" s="59"/>
      <c r="O373" s="59"/>
      <c r="P373" s="59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 x14ac:dyDescent="0.25">
      <c r="A374" s="43"/>
      <c r="B374" s="43"/>
      <c r="C374" s="43"/>
      <c r="D374" s="43"/>
      <c r="E374" s="43"/>
      <c r="F374" s="43"/>
      <c r="G374" s="43"/>
      <c r="H374" s="59"/>
      <c r="I374" s="43"/>
      <c r="J374" s="43"/>
      <c r="K374" s="43"/>
      <c r="L374" s="43"/>
      <c r="M374" s="59"/>
      <c r="N374" s="59"/>
      <c r="O374" s="59"/>
      <c r="P374" s="59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 x14ac:dyDescent="0.25">
      <c r="A375" s="43"/>
      <c r="B375" s="43"/>
      <c r="C375" s="43"/>
      <c r="D375" s="43"/>
      <c r="E375" s="43"/>
      <c r="F375" s="43"/>
      <c r="G375" s="43"/>
      <c r="H375" s="59"/>
      <c r="I375" s="43"/>
      <c r="J375" s="43"/>
      <c r="K375" s="43"/>
      <c r="L375" s="43"/>
      <c r="M375" s="59"/>
      <c r="N375" s="59"/>
      <c r="O375" s="59"/>
      <c r="P375" s="59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 x14ac:dyDescent="0.25">
      <c r="A376" s="43"/>
      <c r="B376" s="43"/>
      <c r="C376" s="43"/>
      <c r="D376" s="43"/>
      <c r="E376" s="43"/>
      <c r="F376" s="43"/>
      <c r="G376" s="43"/>
      <c r="H376" s="59"/>
      <c r="I376" s="43"/>
      <c r="J376" s="43"/>
      <c r="K376" s="43"/>
      <c r="L376" s="43"/>
      <c r="M376" s="59"/>
      <c r="N376" s="59"/>
      <c r="O376" s="59"/>
      <c r="P376" s="59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 x14ac:dyDescent="0.25">
      <c r="A377" s="43"/>
      <c r="B377" s="43"/>
      <c r="C377" s="43"/>
      <c r="D377" s="43"/>
      <c r="E377" s="43"/>
      <c r="F377" s="43"/>
      <c r="G377" s="43"/>
      <c r="H377" s="59"/>
      <c r="I377" s="43"/>
      <c r="J377" s="43"/>
      <c r="K377" s="43"/>
      <c r="L377" s="43"/>
      <c r="M377" s="59"/>
      <c r="N377" s="59"/>
      <c r="O377" s="59"/>
      <c r="P377" s="59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 x14ac:dyDescent="0.25">
      <c r="A378" s="43"/>
      <c r="B378" s="43"/>
      <c r="C378" s="43"/>
      <c r="D378" s="43"/>
      <c r="E378" s="43"/>
      <c r="F378" s="43"/>
      <c r="G378" s="43"/>
      <c r="H378" s="59"/>
      <c r="I378" s="43"/>
      <c r="J378" s="43"/>
      <c r="K378" s="43"/>
      <c r="L378" s="43"/>
      <c r="M378" s="59"/>
      <c r="N378" s="59"/>
      <c r="O378" s="59"/>
      <c r="P378" s="59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 x14ac:dyDescent="0.25">
      <c r="A379" s="43"/>
      <c r="B379" s="43"/>
      <c r="C379" s="43"/>
      <c r="D379" s="43"/>
      <c r="E379" s="43"/>
      <c r="F379" s="43"/>
      <c r="G379" s="43"/>
      <c r="H379" s="59"/>
      <c r="I379" s="43"/>
      <c r="J379" s="43"/>
      <c r="K379" s="43"/>
      <c r="L379" s="43"/>
      <c r="M379" s="59"/>
      <c r="N379" s="59"/>
      <c r="O379" s="59"/>
      <c r="P379" s="59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 x14ac:dyDescent="0.25">
      <c r="A380" s="43"/>
      <c r="B380" s="43"/>
      <c r="C380" s="43"/>
      <c r="D380" s="43"/>
      <c r="E380" s="43"/>
      <c r="F380" s="43"/>
      <c r="G380" s="43"/>
      <c r="H380" s="59"/>
      <c r="I380" s="43"/>
      <c r="J380" s="43"/>
      <c r="K380" s="43"/>
      <c r="L380" s="43"/>
      <c r="M380" s="59"/>
      <c r="N380" s="59"/>
      <c r="O380" s="59"/>
      <c r="P380" s="59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 x14ac:dyDescent="0.25">
      <c r="A381" s="43"/>
      <c r="B381" s="43"/>
      <c r="C381" s="43"/>
      <c r="D381" s="43"/>
      <c r="E381" s="43"/>
      <c r="F381" s="43"/>
      <c r="G381" s="43"/>
      <c r="H381" s="59"/>
      <c r="I381" s="43"/>
      <c r="J381" s="43"/>
      <c r="K381" s="43"/>
      <c r="L381" s="43"/>
      <c r="M381" s="59"/>
      <c r="N381" s="59"/>
      <c r="O381" s="59"/>
      <c r="P381" s="59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 x14ac:dyDescent="0.25">
      <c r="A382" s="43"/>
      <c r="B382" s="43"/>
      <c r="C382" s="43"/>
      <c r="D382" s="43"/>
      <c r="E382" s="43"/>
      <c r="F382" s="43"/>
      <c r="G382" s="43"/>
      <c r="H382" s="59"/>
      <c r="I382" s="43"/>
      <c r="J382" s="43"/>
      <c r="K382" s="43"/>
      <c r="L382" s="43"/>
      <c r="M382" s="59"/>
      <c r="N382" s="59"/>
      <c r="O382" s="59"/>
      <c r="P382" s="59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 x14ac:dyDescent="0.25">
      <c r="A383" s="43"/>
      <c r="B383" s="43"/>
      <c r="C383" s="43"/>
      <c r="D383" s="43"/>
      <c r="E383" s="43"/>
      <c r="F383" s="43"/>
      <c r="G383" s="43"/>
      <c r="H383" s="59"/>
      <c r="I383" s="43"/>
      <c r="J383" s="43"/>
      <c r="K383" s="43"/>
      <c r="L383" s="43"/>
      <c r="M383" s="59"/>
      <c r="N383" s="59"/>
      <c r="O383" s="59"/>
      <c r="P383" s="59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 x14ac:dyDescent="0.25">
      <c r="A384" s="43"/>
      <c r="B384" s="43"/>
      <c r="C384" s="43"/>
      <c r="D384" s="43"/>
      <c r="E384" s="43"/>
      <c r="F384" s="43"/>
      <c r="G384" s="43"/>
      <c r="H384" s="59"/>
      <c r="I384" s="43"/>
      <c r="J384" s="43"/>
      <c r="K384" s="43"/>
      <c r="L384" s="43"/>
      <c r="M384" s="59"/>
      <c r="N384" s="59"/>
      <c r="O384" s="59"/>
      <c r="P384" s="59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 x14ac:dyDescent="0.25">
      <c r="A385" s="43"/>
      <c r="B385" s="43"/>
      <c r="C385" s="43"/>
      <c r="D385" s="43"/>
      <c r="E385" s="43"/>
      <c r="F385" s="43"/>
      <c r="G385" s="43"/>
      <c r="H385" s="59"/>
      <c r="I385" s="43"/>
      <c r="J385" s="43"/>
      <c r="K385" s="43"/>
      <c r="L385" s="43"/>
      <c r="M385" s="59"/>
      <c r="N385" s="59"/>
      <c r="O385" s="59"/>
      <c r="P385" s="59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 x14ac:dyDescent="0.25">
      <c r="A386" s="43"/>
      <c r="B386" s="43"/>
      <c r="C386" s="43"/>
      <c r="D386" s="43"/>
      <c r="E386" s="43"/>
      <c r="F386" s="43"/>
      <c r="G386" s="43"/>
      <c r="H386" s="59"/>
      <c r="I386" s="43"/>
      <c r="J386" s="43"/>
      <c r="K386" s="43"/>
      <c r="L386" s="43"/>
      <c r="M386" s="59"/>
      <c r="N386" s="59"/>
      <c r="O386" s="59"/>
      <c r="P386" s="59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 x14ac:dyDescent="0.25">
      <c r="A387" s="43"/>
      <c r="B387" s="43"/>
      <c r="C387" s="43"/>
      <c r="D387" s="43"/>
      <c r="E387" s="43"/>
      <c r="F387" s="43"/>
      <c r="G387" s="43"/>
      <c r="H387" s="59"/>
      <c r="I387" s="43"/>
      <c r="J387" s="43"/>
      <c r="K387" s="43"/>
      <c r="L387" s="43"/>
      <c r="M387" s="59"/>
      <c r="N387" s="59"/>
      <c r="O387" s="59"/>
      <c r="P387" s="59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 x14ac:dyDescent="0.25">
      <c r="A388" s="43"/>
      <c r="B388" s="43"/>
      <c r="C388" s="43"/>
      <c r="D388" s="43"/>
      <c r="E388" s="43"/>
      <c r="F388" s="43"/>
      <c r="G388" s="43"/>
      <c r="H388" s="59"/>
      <c r="I388" s="43"/>
      <c r="J388" s="43"/>
      <c r="K388" s="43"/>
      <c r="L388" s="43"/>
      <c r="M388" s="59"/>
      <c r="N388" s="59"/>
      <c r="O388" s="59"/>
      <c r="P388" s="59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 x14ac:dyDescent="0.25">
      <c r="A389" s="43"/>
      <c r="B389" s="43"/>
      <c r="C389" s="43"/>
      <c r="D389" s="43"/>
      <c r="E389" s="43"/>
      <c r="F389" s="43"/>
      <c r="G389" s="43"/>
      <c r="H389" s="59"/>
      <c r="I389" s="43"/>
      <c r="J389" s="43"/>
      <c r="K389" s="43"/>
      <c r="L389" s="43"/>
      <c r="M389" s="59"/>
      <c r="N389" s="59"/>
      <c r="O389" s="59"/>
      <c r="P389" s="59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 x14ac:dyDescent="0.25">
      <c r="A390" s="43"/>
      <c r="B390" s="43"/>
      <c r="C390" s="43"/>
      <c r="D390" s="43"/>
      <c r="E390" s="43"/>
      <c r="F390" s="43"/>
      <c r="G390" s="43"/>
      <c r="H390" s="59"/>
      <c r="I390" s="43"/>
      <c r="J390" s="43"/>
      <c r="K390" s="43"/>
      <c r="L390" s="43"/>
      <c r="M390" s="59"/>
      <c r="N390" s="59"/>
      <c r="O390" s="59"/>
      <c r="P390" s="59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 x14ac:dyDescent="0.25">
      <c r="A391" s="43"/>
      <c r="B391" s="43"/>
      <c r="C391" s="43"/>
      <c r="D391" s="43"/>
      <c r="E391" s="43"/>
      <c r="F391" s="43"/>
      <c r="G391" s="43"/>
      <c r="H391" s="59"/>
      <c r="I391" s="43"/>
      <c r="J391" s="43"/>
      <c r="K391" s="43"/>
      <c r="L391" s="43"/>
      <c r="M391" s="59"/>
      <c r="N391" s="59"/>
      <c r="O391" s="59"/>
      <c r="P391" s="59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 x14ac:dyDescent="0.25">
      <c r="A392" s="43"/>
      <c r="B392" s="43"/>
      <c r="C392" s="43"/>
      <c r="D392" s="43"/>
      <c r="E392" s="43"/>
      <c r="F392" s="43"/>
      <c r="G392" s="43"/>
      <c r="H392" s="59"/>
      <c r="I392" s="43"/>
      <c r="J392" s="43"/>
      <c r="K392" s="43"/>
      <c r="L392" s="43"/>
      <c r="M392" s="59"/>
      <c r="N392" s="59"/>
      <c r="O392" s="59"/>
      <c r="P392" s="59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 x14ac:dyDescent="0.25">
      <c r="A393" s="43"/>
      <c r="B393" s="43"/>
      <c r="C393" s="43"/>
      <c r="D393" s="43"/>
      <c r="E393" s="43"/>
      <c r="F393" s="43"/>
      <c r="G393" s="43"/>
      <c r="H393" s="59"/>
      <c r="I393" s="43"/>
      <c r="J393" s="43"/>
      <c r="K393" s="43"/>
      <c r="L393" s="43"/>
      <c r="M393" s="59"/>
      <c r="N393" s="59"/>
      <c r="O393" s="59"/>
      <c r="P393" s="59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 x14ac:dyDescent="0.25">
      <c r="A394" s="43"/>
      <c r="B394" s="43"/>
      <c r="C394" s="43"/>
      <c r="D394" s="43"/>
      <c r="E394" s="43"/>
      <c r="F394" s="43"/>
      <c r="G394" s="43"/>
      <c r="H394" s="59"/>
      <c r="I394" s="43"/>
      <c r="J394" s="43"/>
      <c r="K394" s="43"/>
      <c r="L394" s="43"/>
      <c r="M394" s="59"/>
      <c r="N394" s="59"/>
      <c r="O394" s="59"/>
      <c r="P394" s="59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 x14ac:dyDescent="0.25">
      <c r="A395" s="43"/>
      <c r="B395" s="43"/>
      <c r="C395" s="43"/>
      <c r="D395" s="43"/>
      <c r="E395" s="43"/>
      <c r="F395" s="43"/>
      <c r="G395" s="43"/>
      <c r="H395" s="59"/>
      <c r="I395" s="43"/>
      <c r="J395" s="43"/>
      <c r="K395" s="43"/>
      <c r="L395" s="43"/>
      <c r="M395" s="59"/>
      <c r="N395" s="59"/>
      <c r="O395" s="59"/>
      <c r="P395" s="59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 x14ac:dyDescent="0.25">
      <c r="A396" s="43"/>
      <c r="B396" s="43"/>
      <c r="C396" s="43"/>
      <c r="D396" s="43"/>
      <c r="E396" s="43"/>
      <c r="F396" s="43"/>
      <c r="G396" s="43"/>
      <c r="H396" s="59"/>
      <c r="I396" s="43"/>
      <c r="J396" s="43"/>
      <c r="K396" s="43"/>
      <c r="L396" s="43"/>
      <c r="M396" s="59"/>
      <c r="N396" s="59"/>
      <c r="O396" s="59"/>
      <c r="P396" s="59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 x14ac:dyDescent="0.25">
      <c r="A397" s="43"/>
      <c r="B397" s="43"/>
      <c r="C397" s="43"/>
      <c r="D397" s="43"/>
      <c r="E397" s="43"/>
      <c r="F397" s="43"/>
      <c r="G397" s="43"/>
      <c r="H397" s="59"/>
      <c r="I397" s="43"/>
      <c r="J397" s="43"/>
      <c r="K397" s="43"/>
      <c r="L397" s="43"/>
      <c r="M397" s="59"/>
      <c r="N397" s="59"/>
      <c r="O397" s="59"/>
      <c r="P397" s="59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 x14ac:dyDescent="0.25">
      <c r="A398" s="43"/>
      <c r="B398" s="43"/>
      <c r="C398" s="43"/>
      <c r="D398" s="43"/>
      <c r="E398" s="43"/>
      <c r="F398" s="43"/>
      <c r="G398" s="43"/>
      <c r="H398" s="59"/>
      <c r="I398" s="43"/>
      <c r="J398" s="43"/>
      <c r="K398" s="43"/>
      <c r="L398" s="43"/>
      <c r="M398" s="59"/>
      <c r="N398" s="59"/>
      <c r="O398" s="59"/>
      <c r="P398" s="59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 x14ac:dyDescent="0.25">
      <c r="A399" s="43"/>
      <c r="B399" s="43"/>
      <c r="C399" s="43"/>
      <c r="D399" s="43"/>
      <c r="E399" s="43"/>
      <c r="F399" s="43"/>
      <c r="G399" s="43"/>
      <c r="H399" s="59"/>
      <c r="I399" s="43"/>
      <c r="J399" s="43"/>
      <c r="K399" s="43"/>
      <c r="L399" s="43"/>
      <c r="M399" s="59"/>
      <c r="N399" s="59"/>
      <c r="O399" s="59"/>
      <c r="P399" s="59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 x14ac:dyDescent="0.25">
      <c r="A400" s="43"/>
      <c r="B400" s="43"/>
      <c r="C400" s="43"/>
      <c r="D400" s="43"/>
      <c r="E400" s="43"/>
      <c r="F400" s="43"/>
      <c r="G400" s="43"/>
      <c r="H400" s="59"/>
      <c r="I400" s="43"/>
      <c r="J400" s="43"/>
      <c r="K400" s="43"/>
      <c r="L400" s="43"/>
      <c r="M400" s="59"/>
      <c r="N400" s="59"/>
      <c r="O400" s="59"/>
      <c r="P400" s="59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 x14ac:dyDescent="0.25">
      <c r="A401" s="43"/>
      <c r="B401" s="43"/>
      <c r="C401" s="43"/>
      <c r="D401" s="43"/>
      <c r="E401" s="43"/>
      <c r="F401" s="43"/>
      <c r="G401" s="43"/>
      <c r="H401" s="59"/>
      <c r="I401" s="43"/>
      <c r="J401" s="43"/>
      <c r="K401" s="43"/>
      <c r="L401" s="43"/>
      <c r="M401" s="59"/>
      <c r="N401" s="59"/>
      <c r="O401" s="59"/>
      <c r="P401" s="59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 x14ac:dyDescent="0.25">
      <c r="A402" s="43"/>
      <c r="B402" s="43"/>
      <c r="C402" s="43"/>
      <c r="D402" s="43"/>
      <c r="E402" s="43"/>
      <c r="F402" s="43"/>
      <c r="G402" s="43"/>
      <c r="H402" s="59"/>
      <c r="I402" s="43"/>
      <c r="J402" s="43"/>
      <c r="K402" s="43"/>
      <c r="L402" s="43"/>
      <c r="M402" s="59"/>
      <c r="N402" s="59"/>
      <c r="O402" s="59"/>
      <c r="P402" s="59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 x14ac:dyDescent="0.25">
      <c r="A403" s="43"/>
      <c r="B403" s="43"/>
      <c r="C403" s="43"/>
      <c r="D403" s="43"/>
      <c r="E403" s="43"/>
      <c r="F403" s="43"/>
      <c r="G403" s="43"/>
      <c r="H403" s="59"/>
      <c r="I403" s="43"/>
      <c r="J403" s="43"/>
      <c r="K403" s="43"/>
      <c r="L403" s="43"/>
      <c r="M403" s="59"/>
      <c r="N403" s="59"/>
      <c r="O403" s="59"/>
      <c r="P403" s="59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 x14ac:dyDescent="0.25">
      <c r="A404" s="43"/>
      <c r="B404" s="43"/>
      <c r="C404" s="43"/>
      <c r="D404" s="43"/>
      <c r="E404" s="43"/>
      <c r="F404" s="43"/>
      <c r="G404" s="43"/>
      <c r="H404" s="59"/>
      <c r="I404" s="43"/>
      <c r="J404" s="43"/>
      <c r="K404" s="43"/>
      <c r="L404" s="43"/>
      <c r="M404" s="59"/>
      <c r="N404" s="59"/>
      <c r="O404" s="59"/>
      <c r="P404" s="59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 x14ac:dyDescent="0.25">
      <c r="A405" s="43"/>
      <c r="B405" s="43"/>
      <c r="C405" s="43"/>
      <c r="D405" s="43"/>
      <c r="E405" s="43"/>
      <c r="F405" s="43"/>
      <c r="G405" s="43"/>
      <c r="H405" s="59"/>
      <c r="I405" s="43"/>
      <c r="J405" s="43"/>
      <c r="K405" s="43"/>
      <c r="L405" s="43"/>
      <c r="M405" s="59"/>
      <c r="N405" s="59"/>
      <c r="O405" s="59"/>
      <c r="P405" s="59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 x14ac:dyDescent="0.25">
      <c r="A406" s="43"/>
      <c r="B406" s="43"/>
      <c r="C406" s="43"/>
      <c r="D406" s="43"/>
      <c r="E406" s="43"/>
      <c r="F406" s="43"/>
      <c r="G406" s="43"/>
      <c r="H406" s="59"/>
      <c r="I406" s="43"/>
      <c r="J406" s="43"/>
      <c r="K406" s="43"/>
      <c r="L406" s="43"/>
      <c r="M406" s="59"/>
      <c r="N406" s="59"/>
      <c r="O406" s="59"/>
      <c r="P406" s="59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 x14ac:dyDescent="0.25">
      <c r="A407" s="43"/>
      <c r="B407" s="43"/>
      <c r="C407" s="43"/>
      <c r="D407" s="43"/>
      <c r="E407" s="43"/>
      <c r="F407" s="43"/>
      <c r="G407" s="43"/>
      <c r="H407" s="59"/>
      <c r="I407" s="43"/>
      <c r="J407" s="43"/>
      <c r="K407" s="43"/>
      <c r="L407" s="43"/>
      <c r="M407" s="59"/>
      <c r="N407" s="59"/>
      <c r="O407" s="59"/>
      <c r="P407" s="59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 x14ac:dyDescent="0.25">
      <c r="A408" s="43"/>
      <c r="B408" s="43"/>
      <c r="C408" s="43"/>
      <c r="D408" s="43"/>
      <c r="E408" s="43"/>
      <c r="F408" s="43"/>
      <c r="G408" s="43"/>
      <c r="H408" s="59"/>
      <c r="I408" s="43"/>
      <c r="J408" s="43"/>
      <c r="K408" s="43"/>
      <c r="L408" s="43"/>
      <c r="M408" s="59"/>
      <c r="N408" s="59"/>
      <c r="O408" s="59"/>
      <c r="P408" s="59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 x14ac:dyDescent="0.25">
      <c r="A409" s="43"/>
      <c r="B409" s="43"/>
      <c r="C409" s="43"/>
      <c r="D409" s="43"/>
      <c r="E409" s="43"/>
      <c r="F409" s="43"/>
      <c r="G409" s="43"/>
      <c r="H409" s="59"/>
      <c r="I409" s="43"/>
      <c r="J409" s="43"/>
      <c r="K409" s="43"/>
      <c r="L409" s="43"/>
      <c r="M409" s="59"/>
      <c r="N409" s="59"/>
      <c r="O409" s="59"/>
      <c r="P409" s="59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 x14ac:dyDescent="0.25">
      <c r="A410" s="43"/>
      <c r="B410" s="43"/>
      <c r="C410" s="43"/>
      <c r="D410" s="43"/>
      <c r="E410" s="43"/>
      <c r="F410" s="43"/>
      <c r="G410" s="43"/>
      <c r="H410" s="59"/>
      <c r="I410" s="43"/>
      <c r="J410" s="43"/>
      <c r="K410" s="43"/>
      <c r="L410" s="43"/>
      <c r="M410" s="59"/>
      <c r="N410" s="59"/>
      <c r="O410" s="59"/>
      <c r="P410" s="59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 x14ac:dyDescent="0.25">
      <c r="A411" s="43"/>
      <c r="B411" s="43"/>
      <c r="C411" s="43"/>
      <c r="D411" s="43"/>
      <c r="E411" s="43"/>
      <c r="F411" s="43"/>
      <c r="G411" s="43"/>
      <c r="H411" s="59"/>
      <c r="I411" s="43"/>
      <c r="J411" s="43"/>
      <c r="K411" s="43"/>
      <c r="L411" s="43"/>
      <c r="M411" s="59"/>
      <c r="N411" s="59"/>
      <c r="O411" s="59"/>
      <c r="P411" s="59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 x14ac:dyDescent="0.25">
      <c r="A412" s="43"/>
      <c r="B412" s="43"/>
      <c r="C412" s="43"/>
      <c r="D412" s="43"/>
      <c r="E412" s="43"/>
      <c r="F412" s="43"/>
      <c r="G412" s="43"/>
      <c r="H412" s="59"/>
      <c r="I412" s="43"/>
      <c r="J412" s="43"/>
      <c r="K412" s="43"/>
      <c r="L412" s="43"/>
      <c r="M412" s="59"/>
      <c r="N412" s="59"/>
      <c r="O412" s="59"/>
      <c r="P412" s="59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 x14ac:dyDescent="0.25">
      <c r="A413" s="43"/>
      <c r="B413" s="43"/>
      <c r="C413" s="43"/>
      <c r="D413" s="43"/>
      <c r="E413" s="43"/>
      <c r="F413" s="43"/>
      <c r="G413" s="43"/>
      <c r="H413" s="59"/>
      <c r="I413" s="43"/>
      <c r="J413" s="43"/>
      <c r="K413" s="43"/>
      <c r="L413" s="43"/>
      <c r="M413" s="59"/>
      <c r="N413" s="59"/>
      <c r="O413" s="59"/>
      <c r="P413" s="59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 x14ac:dyDescent="0.25">
      <c r="A414" s="43"/>
      <c r="B414" s="43"/>
      <c r="C414" s="43"/>
      <c r="D414" s="43"/>
      <c r="E414" s="43"/>
      <c r="F414" s="43"/>
      <c r="G414" s="43"/>
      <c r="H414" s="59"/>
      <c r="I414" s="43"/>
      <c r="J414" s="43"/>
      <c r="K414" s="43"/>
      <c r="L414" s="43"/>
      <c r="M414" s="59"/>
      <c r="N414" s="59"/>
      <c r="O414" s="59"/>
      <c r="P414" s="59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 x14ac:dyDescent="0.25">
      <c r="A415" s="43"/>
      <c r="B415" s="43"/>
      <c r="C415" s="43"/>
      <c r="D415" s="43"/>
      <c r="E415" s="43"/>
      <c r="F415" s="43"/>
      <c r="G415" s="43"/>
      <c r="H415" s="59"/>
      <c r="I415" s="43"/>
      <c r="J415" s="43"/>
      <c r="K415" s="43"/>
      <c r="L415" s="43"/>
      <c r="M415" s="59"/>
      <c r="N415" s="59"/>
      <c r="O415" s="59"/>
      <c r="P415" s="59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 x14ac:dyDescent="0.25">
      <c r="A416" s="43"/>
      <c r="B416" s="43"/>
      <c r="C416" s="43"/>
      <c r="D416" s="43"/>
      <c r="E416" s="43"/>
      <c r="F416" s="43"/>
      <c r="G416" s="43"/>
      <c r="H416" s="59"/>
      <c r="I416" s="43"/>
      <c r="J416" s="43"/>
      <c r="K416" s="43"/>
      <c r="L416" s="43"/>
      <c r="M416" s="59"/>
      <c r="N416" s="59"/>
      <c r="O416" s="59"/>
      <c r="P416" s="59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 x14ac:dyDescent="0.25">
      <c r="A417" s="43"/>
      <c r="B417" s="43"/>
      <c r="C417" s="43"/>
      <c r="D417" s="43"/>
      <c r="E417" s="43"/>
      <c r="F417" s="43"/>
      <c r="G417" s="43"/>
      <c r="H417" s="59"/>
      <c r="I417" s="43"/>
      <c r="J417" s="43"/>
      <c r="K417" s="43"/>
      <c r="L417" s="43"/>
      <c r="M417" s="59"/>
      <c r="N417" s="59"/>
      <c r="O417" s="59"/>
      <c r="P417" s="59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 x14ac:dyDescent="0.25">
      <c r="A418" s="43"/>
      <c r="B418" s="43"/>
      <c r="C418" s="43"/>
      <c r="D418" s="43"/>
      <c r="E418" s="43"/>
      <c r="F418" s="43"/>
      <c r="G418" s="43"/>
      <c r="H418" s="59"/>
      <c r="I418" s="43"/>
      <c r="J418" s="43"/>
      <c r="K418" s="43"/>
      <c r="L418" s="43"/>
      <c r="M418" s="59"/>
      <c r="N418" s="59"/>
      <c r="O418" s="59"/>
      <c r="P418" s="59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 x14ac:dyDescent="0.25">
      <c r="A419" s="43"/>
      <c r="B419" s="43"/>
      <c r="C419" s="43"/>
      <c r="D419" s="43"/>
      <c r="E419" s="43"/>
      <c r="F419" s="43"/>
      <c r="G419" s="43"/>
      <c r="H419" s="59"/>
      <c r="I419" s="43"/>
      <c r="J419" s="43"/>
      <c r="K419" s="43"/>
      <c r="L419" s="43"/>
      <c r="M419" s="59"/>
      <c r="N419" s="59"/>
      <c r="O419" s="59"/>
      <c r="P419" s="59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 x14ac:dyDescent="0.25">
      <c r="A420" s="43"/>
      <c r="B420" s="43"/>
      <c r="C420" s="43"/>
      <c r="D420" s="43"/>
      <c r="E420" s="43"/>
      <c r="F420" s="43"/>
      <c r="G420" s="43"/>
      <c r="H420" s="59"/>
      <c r="I420" s="43"/>
      <c r="J420" s="43"/>
      <c r="K420" s="43"/>
      <c r="L420" s="43"/>
      <c r="M420" s="59"/>
      <c r="N420" s="59"/>
      <c r="O420" s="59"/>
      <c r="P420" s="59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 x14ac:dyDescent="0.25">
      <c r="A421" s="43"/>
      <c r="B421" s="43"/>
      <c r="C421" s="43"/>
      <c r="D421" s="43"/>
      <c r="E421" s="43"/>
      <c r="F421" s="43"/>
      <c r="G421" s="43"/>
      <c r="H421" s="59"/>
      <c r="I421" s="43"/>
      <c r="J421" s="43"/>
      <c r="K421" s="43"/>
      <c r="L421" s="43"/>
      <c r="M421" s="59"/>
      <c r="N421" s="59"/>
      <c r="O421" s="59"/>
      <c r="P421" s="59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 x14ac:dyDescent="0.25">
      <c r="A422" s="43"/>
      <c r="B422" s="43"/>
      <c r="C422" s="43"/>
      <c r="D422" s="43"/>
      <c r="E422" s="43"/>
      <c r="F422" s="43"/>
      <c r="G422" s="43"/>
      <c r="H422" s="59"/>
      <c r="I422" s="43"/>
      <c r="J422" s="43"/>
      <c r="K422" s="43"/>
      <c r="L422" s="43"/>
      <c r="M422" s="59"/>
      <c r="N422" s="59"/>
      <c r="O422" s="59"/>
      <c r="P422" s="59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 x14ac:dyDescent="0.25">
      <c r="A423" s="43"/>
      <c r="B423" s="43"/>
      <c r="C423" s="43"/>
      <c r="D423" s="43"/>
      <c r="E423" s="43"/>
      <c r="F423" s="43"/>
      <c r="G423" s="43"/>
      <c r="H423" s="59"/>
      <c r="I423" s="43"/>
      <c r="J423" s="43"/>
      <c r="K423" s="43"/>
      <c r="L423" s="43"/>
      <c r="M423" s="59"/>
      <c r="N423" s="59"/>
      <c r="O423" s="59"/>
      <c r="P423" s="59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 x14ac:dyDescent="0.25">
      <c r="A424" s="43"/>
      <c r="B424" s="43"/>
      <c r="C424" s="43"/>
      <c r="D424" s="43"/>
      <c r="E424" s="43"/>
      <c r="F424" s="43"/>
      <c r="G424" s="43"/>
      <c r="H424" s="59"/>
      <c r="I424" s="43"/>
      <c r="J424" s="43"/>
      <c r="K424" s="43"/>
      <c r="L424" s="43"/>
      <c r="M424" s="59"/>
      <c r="N424" s="59"/>
      <c r="O424" s="59"/>
      <c r="P424" s="59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 x14ac:dyDescent="0.25">
      <c r="A425" s="43"/>
      <c r="B425" s="43"/>
      <c r="C425" s="43"/>
      <c r="D425" s="43"/>
      <c r="E425" s="43"/>
      <c r="F425" s="43"/>
      <c r="G425" s="43"/>
      <c r="H425" s="59"/>
      <c r="I425" s="43"/>
      <c r="J425" s="43"/>
      <c r="K425" s="43"/>
      <c r="L425" s="43"/>
      <c r="M425" s="59"/>
      <c r="N425" s="59"/>
      <c r="O425" s="59"/>
      <c r="P425" s="59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 x14ac:dyDescent="0.25">
      <c r="A426" s="43"/>
      <c r="B426" s="43"/>
      <c r="C426" s="43"/>
      <c r="D426" s="43"/>
      <c r="E426" s="43"/>
      <c r="F426" s="43"/>
      <c r="G426" s="43"/>
      <c r="H426" s="59"/>
      <c r="I426" s="43"/>
      <c r="J426" s="43"/>
      <c r="K426" s="43"/>
      <c r="L426" s="43"/>
      <c r="M426" s="59"/>
      <c r="N426" s="59"/>
      <c r="O426" s="59"/>
      <c r="P426" s="59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 x14ac:dyDescent="0.25">
      <c r="A427" s="43"/>
      <c r="B427" s="43"/>
      <c r="C427" s="43"/>
      <c r="D427" s="43"/>
      <c r="E427" s="43"/>
      <c r="F427" s="43"/>
      <c r="G427" s="43"/>
      <c r="H427" s="59"/>
      <c r="I427" s="43"/>
      <c r="J427" s="43"/>
      <c r="K427" s="43"/>
      <c r="L427" s="43"/>
      <c r="M427" s="59"/>
      <c r="N427" s="59"/>
      <c r="O427" s="59"/>
      <c r="P427" s="59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 x14ac:dyDescent="0.25">
      <c r="A428" s="43"/>
      <c r="B428" s="43"/>
      <c r="C428" s="43"/>
      <c r="D428" s="43"/>
      <c r="E428" s="43"/>
      <c r="F428" s="43"/>
      <c r="G428" s="43"/>
      <c r="H428" s="59"/>
      <c r="I428" s="43"/>
      <c r="J428" s="43"/>
      <c r="K428" s="43"/>
      <c r="L428" s="43"/>
      <c r="M428" s="59"/>
      <c r="N428" s="59"/>
      <c r="O428" s="59"/>
      <c r="P428" s="59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 x14ac:dyDescent="0.25">
      <c r="A429" s="43"/>
      <c r="B429" s="43"/>
      <c r="C429" s="43"/>
      <c r="D429" s="43"/>
      <c r="E429" s="43"/>
      <c r="F429" s="43"/>
      <c r="G429" s="43"/>
      <c r="H429" s="59"/>
      <c r="I429" s="43"/>
      <c r="J429" s="43"/>
      <c r="K429" s="43"/>
      <c r="L429" s="43"/>
      <c r="M429" s="59"/>
      <c r="N429" s="59"/>
      <c r="O429" s="59"/>
      <c r="P429" s="59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 x14ac:dyDescent="0.25">
      <c r="A430" s="43"/>
      <c r="B430" s="43"/>
      <c r="C430" s="43"/>
      <c r="D430" s="43"/>
      <c r="E430" s="43"/>
      <c r="F430" s="43"/>
      <c r="G430" s="43"/>
      <c r="H430" s="59"/>
      <c r="I430" s="43"/>
      <c r="J430" s="43"/>
      <c r="K430" s="43"/>
      <c r="L430" s="43"/>
      <c r="M430" s="59"/>
      <c r="N430" s="59"/>
      <c r="O430" s="59"/>
      <c r="P430" s="59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 x14ac:dyDescent="0.25">
      <c r="A431" s="43"/>
      <c r="B431" s="43"/>
      <c r="C431" s="43"/>
      <c r="D431" s="43"/>
      <c r="E431" s="43"/>
      <c r="F431" s="43"/>
      <c r="G431" s="43"/>
      <c r="H431" s="59"/>
      <c r="I431" s="43"/>
      <c r="J431" s="43"/>
      <c r="K431" s="43"/>
      <c r="L431" s="43"/>
      <c r="M431" s="59"/>
      <c r="N431" s="59"/>
      <c r="O431" s="59"/>
      <c r="P431" s="59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 x14ac:dyDescent="0.25">
      <c r="A432" s="43"/>
      <c r="B432" s="43"/>
      <c r="C432" s="43"/>
      <c r="D432" s="43"/>
      <c r="E432" s="43"/>
      <c r="F432" s="43"/>
      <c r="G432" s="43"/>
      <c r="H432" s="59"/>
      <c r="I432" s="43"/>
      <c r="J432" s="43"/>
      <c r="K432" s="43"/>
      <c r="L432" s="43"/>
      <c r="M432" s="59"/>
      <c r="N432" s="59"/>
      <c r="O432" s="59"/>
      <c r="P432" s="59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 x14ac:dyDescent="0.25">
      <c r="A433" s="43"/>
      <c r="B433" s="43"/>
      <c r="C433" s="43"/>
      <c r="D433" s="43"/>
      <c r="E433" s="43"/>
      <c r="F433" s="43"/>
      <c r="G433" s="43"/>
      <c r="H433" s="59"/>
      <c r="I433" s="43"/>
      <c r="J433" s="43"/>
      <c r="K433" s="43"/>
      <c r="L433" s="43"/>
      <c r="M433" s="59"/>
      <c r="N433" s="59"/>
      <c r="O433" s="59"/>
      <c r="P433" s="59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 x14ac:dyDescent="0.25">
      <c r="A434" s="43"/>
      <c r="B434" s="43"/>
      <c r="C434" s="43"/>
      <c r="D434" s="43"/>
      <c r="E434" s="43"/>
      <c r="F434" s="43"/>
      <c r="G434" s="43"/>
      <c r="H434" s="59"/>
      <c r="I434" s="43"/>
      <c r="J434" s="43"/>
      <c r="K434" s="43"/>
      <c r="L434" s="43"/>
      <c r="M434" s="59"/>
      <c r="N434" s="59"/>
      <c r="O434" s="59"/>
      <c r="P434" s="59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 x14ac:dyDescent="0.25">
      <c r="A435" s="43"/>
      <c r="B435" s="43"/>
      <c r="C435" s="43"/>
      <c r="D435" s="43"/>
      <c r="E435" s="43"/>
      <c r="F435" s="43"/>
      <c r="G435" s="43"/>
      <c r="H435" s="59"/>
      <c r="I435" s="43"/>
      <c r="J435" s="43"/>
      <c r="K435" s="43"/>
      <c r="L435" s="43"/>
      <c r="M435" s="59"/>
      <c r="N435" s="59"/>
      <c r="O435" s="59"/>
      <c r="P435" s="59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 x14ac:dyDescent="0.25">
      <c r="A436" s="43"/>
      <c r="B436" s="43"/>
      <c r="C436" s="43"/>
      <c r="D436" s="43"/>
      <c r="E436" s="43"/>
      <c r="F436" s="43"/>
      <c r="G436" s="43"/>
      <c r="H436" s="59"/>
      <c r="I436" s="43"/>
      <c r="J436" s="43"/>
      <c r="K436" s="43"/>
      <c r="L436" s="43"/>
      <c r="M436" s="59"/>
      <c r="N436" s="59"/>
      <c r="O436" s="59"/>
      <c r="P436" s="59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 x14ac:dyDescent="0.25">
      <c r="A437" s="43"/>
      <c r="B437" s="43"/>
      <c r="C437" s="43"/>
      <c r="D437" s="43"/>
      <c r="E437" s="43"/>
      <c r="F437" s="43"/>
      <c r="G437" s="43"/>
      <c r="H437" s="59"/>
      <c r="I437" s="43"/>
      <c r="J437" s="43"/>
      <c r="K437" s="43"/>
      <c r="L437" s="43"/>
      <c r="M437" s="59"/>
      <c r="N437" s="59"/>
      <c r="O437" s="59"/>
      <c r="P437" s="59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 x14ac:dyDescent="0.25">
      <c r="A438" s="43"/>
      <c r="B438" s="43"/>
      <c r="C438" s="43"/>
      <c r="D438" s="43"/>
      <c r="E438" s="43"/>
      <c r="F438" s="43"/>
      <c r="G438" s="43"/>
      <c r="H438" s="59"/>
      <c r="I438" s="43"/>
      <c r="J438" s="43"/>
      <c r="K438" s="43"/>
      <c r="L438" s="43"/>
      <c r="M438" s="59"/>
      <c r="N438" s="59"/>
      <c r="O438" s="59"/>
      <c r="P438" s="59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 x14ac:dyDescent="0.25">
      <c r="A439" s="43"/>
      <c r="B439" s="43"/>
      <c r="C439" s="43"/>
      <c r="D439" s="43"/>
      <c r="E439" s="43"/>
      <c r="F439" s="43"/>
      <c r="G439" s="43"/>
      <c r="H439" s="59"/>
      <c r="I439" s="43"/>
      <c r="J439" s="43"/>
      <c r="K439" s="43"/>
      <c r="L439" s="43"/>
      <c r="M439" s="59"/>
      <c r="N439" s="59"/>
      <c r="O439" s="59"/>
      <c r="P439" s="59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 x14ac:dyDescent="0.25">
      <c r="A440" s="43"/>
      <c r="B440" s="43"/>
      <c r="C440" s="43"/>
      <c r="D440" s="43"/>
      <c r="E440" s="43"/>
      <c r="F440" s="43"/>
      <c r="G440" s="43"/>
      <c r="H440" s="59"/>
      <c r="I440" s="43"/>
      <c r="J440" s="43"/>
      <c r="K440" s="43"/>
      <c r="L440" s="43"/>
      <c r="M440" s="59"/>
      <c r="N440" s="59"/>
      <c r="O440" s="59"/>
      <c r="P440" s="59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 x14ac:dyDescent="0.25">
      <c r="A441" s="43"/>
      <c r="B441" s="43"/>
      <c r="C441" s="43"/>
      <c r="D441" s="43"/>
      <c r="E441" s="43"/>
      <c r="F441" s="43"/>
      <c r="G441" s="43"/>
      <c r="H441" s="59"/>
      <c r="I441" s="43"/>
      <c r="J441" s="43"/>
      <c r="K441" s="43"/>
      <c r="L441" s="43"/>
      <c r="M441" s="59"/>
      <c r="N441" s="59"/>
      <c r="O441" s="59"/>
      <c r="P441" s="59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 x14ac:dyDescent="0.25">
      <c r="A442" s="43"/>
      <c r="B442" s="43"/>
      <c r="C442" s="43"/>
      <c r="D442" s="43"/>
      <c r="E442" s="43"/>
      <c r="F442" s="43"/>
      <c r="G442" s="43"/>
      <c r="H442" s="59"/>
      <c r="I442" s="43"/>
      <c r="J442" s="43"/>
      <c r="K442" s="43"/>
      <c r="L442" s="43"/>
      <c r="M442" s="59"/>
      <c r="N442" s="59"/>
      <c r="O442" s="59"/>
      <c r="P442" s="59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 x14ac:dyDescent="0.25">
      <c r="A443" s="43"/>
      <c r="B443" s="43"/>
      <c r="C443" s="43"/>
      <c r="D443" s="43"/>
      <c r="E443" s="43"/>
      <c r="F443" s="43"/>
      <c r="G443" s="43"/>
      <c r="H443" s="59"/>
      <c r="I443" s="43"/>
      <c r="J443" s="43"/>
      <c r="K443" s="43"/>
      <c r="L443" s="43"/>
      <c r="M443" s="59"/>
      <c r="N443" s="59"/>
      <c r="O443" s="59"/>
      <c r="P443" s="59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 x14ac:dyDescent="0.25">
      <c r="A444" s="43"/>
      <c r="B444" s="43"/>
      <c r="C444" s="43"/>
      <c r="D444" s="43"/>
      <c r="E444" s="43"/>
      <c r="F444" s="43"/>
      <c r="G444" s="43"/>
      <c r="H444" s="59"/>
      <c r="I444" s="43"/>
      <c r="J444" s="43"/>
      <c r="K444" s="43"/>
      <c r="L444" s="43"/>
      <c r="M444" s="59"/>
      <c r="N444" s="59"/>
      <c r="O444" s="59"/>
      <c r="P444" s="59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 x14ac:dyDescent="0.25">
      <c r="A445" s="43"/>
      <c r="B445" s="43"/>
      <c r="C445" s="43"/>
      <c r="D445" s="43"/>
      <c r="E445" s="43"/>
      <c r="F445" s="43"/>
      <c r="G445" s="43"/>
      <c r="H445" s="59"/>
      <c r="I445" s="43"/>
      <c r="J445" s="43"/>
      <c r="K445" s="43"/>
      <c r="L445" s="43"/>
      <c r="M445" s="59"/>
      <c r="N445" s="59"/>
      <c r="O445" s="59"/>
      <c r="P445" s="59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 x14ac:dyDescent="0.25">
      <c r="A446" s="43"/>
      <c r="B446" s="43"/>
      <c r="C446" s="43"/>
      <c r="D446" s="43"/>
      <c r="E446" s="43"/>
      <c r="F446" s="43"/>
      <c r="G446" s="43"/>
      <c r="H446" s="59"/>
      <c r="I446" s="43"/>
      <c r="J446" s="43"/>
      <c r="K446" s="43"/>
      <c r="L446" s="43"/>
      <c r="M446" s="59"/>
      <c r="N446" s="59"/>
      <c r="O446" s="59"/>
      <c r="P446" s="59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 x14ac:dyDescent="0.25">
      <c r="A447" s="43"/>
      <c r="B447" s="43"/>
      <c r="C447" s="43"/>
      <c r="D447" s="43"/>
      <c r="E447" s="43"/>
      <c r="F447" s="43"/>
      <c r="G447" s="43"/>
      <c r="H447" s="59"/>
      <c r="I447" s="43"/>
      <c r="J447" s="43"/>
      <c r="K447" s="43"/>
      <c r="L447" s="43"/>
      <c r="M447" s="59"/>
      <c r="N447" s="59"/>
      <c r="O447" s="59"/>
      <c r="P447" s="59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 x14ac:dyDescent="0.25">
      <c r="A448" s="43"/>
      <c r="B448" s="43"/>
      <c r="C448" s="43"/>
      <c r="D448" s="43"/>
      <c r="E448" s="43"/>
      <c r="F448" s="43"/>
      <c r="G448" s="43"/>
      <c r="H448" s="59"/>
      <c r="I448" s="43"/>
      <c r="J448" s="43"/>
      <c r="K448" s="43"/>
      <c r="L448" s="43"/>
      <c r="M448" s="59"/>
      <c r="N448" s="59"/>
      <c r="O448" s="59"/>
      <c r="P448" s="59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 x14ac:dyDescent="0.25">
      <c r="A449" s="43"/>
      <c r="B449" s="43"/>
      <c r="C449" s="43"/>
      <c r="D449" s="43"/>
      <c r="E449" s="43"/>
      <c r="F449" s="43"/>
      <c r="G449" s="43"/>
      <c r="H449" s="59"/>
      <c r="I449" s="43"/>
      <c r="J449" s="43"/>
      <c r="K449" s="43"/>
      <c r="L449" s="43"/>
      <c r="M449" s="59"/>
      <c r="N449" s="59"/>
      <c r="O449" s="59"/>
      <c r="P449" s="59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 x14ac:dyDescent="0.25">
      <c r="A450" s="43"/>
      <c r="B450" s="43"/>
      <c r="C450" s="43"/>
      <c r="D450" s="43"/>
      <c r="E450" s="43"/>
      <c r="F450" s="43"/>
      <c r="G450" s="43"/>
      <c r="H450" s="59"/>
      <c r="I450" s="43"/>
      <c r="J450" s="43"/>
      <c r="K450" s="43"/>
      <c r="L450" s="43"/>
      <c r="M450" s="59"/>
      <c r="N450" s="59"/>
      <c r="O450" s="59"/>
      <c r="P450" s="59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 x14ac:dyDescent="0.25">
      <c r="A451" s="43"/>
      <c r="B451" s="43"/>
      <c r="C451" s="43"/>
      <c r="D451" s="43"/>
      <c r="E451" s="43"/>
      <c r="F451" s="43"/>
      <c r="G451" s="43"/>
      <c r="H451" s="59"/>
      <c r="I451" s="43"/>
      <c r="J451" s="43"/>
      <c r="K451" s="43"/>
      <c r="L451" s="43"/>
      <c r="M451" s="59"/>
      <c r="N451" s="59"/>
      <c r="O451" s="59"/>
      <c r="P451" s="59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 x14ac:dyDescent="0.25">
      <c r="A452" s="43"/>
      <c r="B452" s="43"/>
      <c r="C452" s="43"/>
      <c r="D452" s="43"/>
      <c r="E452" s="43"/>
      <c r="F452" s="43"/>
      <c r="G452" s="43"/>
      <c r="H452" s="59"/>
      <c r="I452" s="43"/>
      <c r="J452" s="43"/>
      <c r="K452" s="43"/>
      <c r="L452" s="43"/>
      <c r="M452" s="59"/>
      <c r="N452" s="59"/>
      <c r="O452" s="59"/>
      <c r="P452" s="59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 x14ac:dyDescent="0.25">
      <c r="A453" s="43"/>
      <c r="B453" s="43"/>
      <c r="C453" s="43"/>
      <c r="D453" s="43"/>
      <c r="E453" s="43"/>
      <c r="F453" s="43"/>
      <c r="G453" s="43"/>
      <c r="H453" s="59"/>
      <c r="I453" s="43"/>
      <c r="J453" s="43"/>
      <c r="K453" s="43"/>
      <c r="L453" s="43"/>
      <c r="M453" s="59"/>
      <c r="N453" s="59"/>
      <c r="O453" s="59"/>
      <c r="P453" s="59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 x14ac:dyDescent="0.25">
      <c r="A454" s="43"/>
      <c r="B454" s="43"/>
      <c r="C454" s="43"/>
      <c r="D454" s="43"/>
      <c r="E454" s="43"/>
      <c r="F454" s="43"/>
      <c r="G454" s="43"/>
      <c r="H454" s="59"/>
      <c r="I454" s="43"/>
      <c r="J454" s="43"/>
      <c r="K454" s="43"/>
      <c r="L454" s="43"/>
      <c r="M454" s="59"/>
      <c r="N454" s="59"/>
      <c r="O454" s="59"/>
      <c r="P454" s="59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 x14ac:dyDescent="0.25">
      <c r="A455" s="43"/>
      <c r="B455" s="43"/>
      <c r="C455" s="43"/>
      <c r="D455" s="43"/>
      <c r="E455" s="43"/>
      <c r="F455" s="43"/>
      <c r="G455" s="43"/>
      <c r="H455" s="59"/>
      <c r="I455" s="43"/>
      <c r="J455" s="43"/>
      <c r="K455" s="43"/>
      <c r="L455" s="43"/>
      <c r="M455" s="59"/>
      <c r="N455" s="59"/>
      <c r="O455" s="59"/>
      <c r="P455" s="59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 x14ac:dyDescent="0.25">
      <c r="A456" s="43"/>
      <c r="B456" s="43"/>
      <c r="C456" s="43"/>
      <c r="D456" s="43"/>
      <c r="E456" s="43"/>
      <c r="F456" s="43"/>
      <c r="G456" s="43"/>
      <c r="H456" s="59"/>
      <c r="I456" s="43"/>
      <c r="J456" s="43"/>
      <c r="K456" s="43"/>
      <c r="L456" s="43"/>
      <c r="M456" s="59"/>
      <c r="N456" s="59"/>
      <c r="O456" s="59"/>
      <c r="P456" s="59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 x14ac:dyDescent="0.25">
      <c r="A457" s="43"/>
      <c r="B457" s="43"/>
      <c r="C457" s="43"/>
      <c r="D457" s="43"/>
      <c r="E457" s="43"/>
      <c r="F457" s="43"/>
      <c r="G457" s="43"/>
      <c r="H457" s="59"/>
      <c r="I457" s="43"/>
      <c r="J457" s="43"/>
      <c r="K457" s="43"/>
      <c r="L457" s="43"/>
      <c r="M457" s="59"/>
      <c r="N457" s="59"/>
      <c r="O457" s="59"/>
      <c r="P457" s="59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 x14ac:dyDescent="0.25">
      <c r="A458" s="43"/>
      <c r="B458" s="43"/>
      <c r="C458" s="43"/>
      <c r="D458" s="43"/>
      <c r="E458" s="43"/>
      <c r="F458" s="43"/>
      <c r="G458" s="43"/>
      <c r="H458" s="59"/>
      <c r="I458" s="43"/>
      <c r="J458" s="43"/>
      <c r="K458" s="43"/>
      <c r="L458" s="43"/>
      <c r="M458" s="59"/>
      <c r="N458" s="59"/>
      <c r="O458" s="59"/>
      <c r="P458" s="59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 x14ac:dyDescent="0.25">
      <c r="A459" s="43"/>
      <c r="B459" s="43"/>
      <c r="C459" s="43"/>
      <c r="D459" s="43"/>
      <c r="E459" s="43"/>
      <c r="F459" s="43"/>
      <c r="G459" s="43"/>
      <c r="H459" s="59"/>
      <c r="I459" s="43"/>
      <c r="J459" s="43"/>
      <c r="K459" s="43"/>
      <c r="L459" s="43"/>
      <c r="M459" s="59"/>
      <c r="N459" s="59"/>
      <c r="O459" s="59"/>
      <c r="P459" s="59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 x14ac:dyDescent="0.25">
      <c r="A460" s="43"/>
      <c r="B460" s="43"/>
      <c r="C460" s="43"/>
      <c r="D460" s="43"/>
      <c r="E460" s="43"/>
      <c r="F460" s="43"/>
      <c r="G460" s="43"/>
      <c r="H460" s="59"/>
      <c r="I460" s="43"/>
      <c r="J460" s="43"/>
      <c r="K460" s="43"/>
      <c r="L460" s="43"/>
      <c r="M460" s="59"/>
      <c r="N460" s="59"/>
      <c r="O460" s="59"/>
      <c r="P460" s="59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 x14ac:dyDescent="0.25">
      <c r="A461" s="43"/>
      <c r="B461" s="43"/>
      <c r="C461" s="43"/>
      <c r="D461" s="43"/>
      <c r="E461" s="43"/>
      <c r="F461" s="43"/>
      <c r="G461" s="43"/>
      <c r="H461" s="59"/>
      <c r="I461" s="43"/>
      <c r="J461" s="43"/>
      <c r="K461" s="43"/>
      <c r="L461" s="43"/>
      <c r="M461" s="59"/>
      <c r="N461" s="59"/>
      <c r="O461" s="59"/>
      <c r="P461" s="59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 x14ac:dyDescent="0.25">
      <c r="A462" s="43"/>
      <c r="B462" s="43"/>
      <c r="C462" s="43"/>
      <c r="D462" s="43"/>
      <c r="E462" s="43"/>
      <c r="F462" s="43"/>
      <c r="G462" s="43"/>
      <c r="H462" s="59"/>
      <c r="I462" s="43"/>
      <c r="J462" s="43"/>
      <c r="K462" s="43"/>
      <c r="L462" s="43"/>
      <c r="M462" s="59"/>
      <c r="N462" s="59"/>
      <c r="O462" s="59"/>
      <c r="P462" s="59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 x14ac:dyDescent="0.25">
      <c r="A463" s="43"/>
      <c r="B463" s="43"/>
      <c r="C463" s="43"/>
      <c r="D463" s="43"/>
      <c r="E463" s="43"/>
      <c r="F463" s="43"/>
      <c r="G463" s="43"/>
      <c r="H463" s="59"/>
      <c r="I463" s="43"/>
      <c r="J463" s="43"/>
      <c r="K463" s="43"/>
      <c r="L463" s="43"/>
      <c r="M463" s="59"/>
      <c r="N463" s="59"/>
      <c r="O463" s="59"/>
      <c r="P463" s="59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 x14ac:dyDescent="0.25">
      <c r="A464" s="43"/>
      <c r="B464" s="43"/>
      <c r="C464" s="43"/>
      <c r="D464" s="43"/>
      <c r="E464" s="43"/>
      <c r="F464" s="43"/>
      <c r="G464" s="43"/>
      <c r="H464" s="59"/>
      <c r="I464" s="43"/>
      <c r="J464" s="43"/>
      <c r="K464" s="43"/>
      <c r="L464" s="43"/>
      <c r="M464" s="59"/>
      <c r="N464" s="59"/>
      <c r="O464" s="59"/>
      <c r="P464" s="59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 x14ac:dyDescent="0.25">
      <c r="A465" s="43"/>
      <c r="B465" s="43"/>
      <c r="C465" s="43"/>
      <c r="D465" s="43"/>
      <c r="E465" s="43"/>
      <c r="F465" s="43"/>
      <c r="G465" s="43"/>
      <c r="H465" s="59"/>
      <c r="I465" s="43"/>
      <c r="J465" s="43"/>
      <c r="K465" s="43"/>
      <c r="L465" s="43"/>
      <c r="M465" s="59"/>
      <c r="N465" s="59"/>
      <c r="O465" s="59"/>
      <c r="P465" s="59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 x14ac:dyDescent="0.25">
      <c r="A466" s="43"/>
      <c r="B466" s="43"/>
      <c r="C466" s="43"/>
      <c r="D466" s="43"/>
      <c r="E466" s="43"/>
      <c r="F466" s="43"/>
      <c r="G466" s="43"/>
      <c r="H466" s="59"/>
      <c r="I466" s="43"/>
      <c r="J466" s="43"/>
      <c r="K466" s="43"/>
      <c r="L466" s="43"/>
      <c r="M466" s="59"/>
      <c r="N466" s="59"/>
      <c r="O466" s="59"/>
      <c r="P466" s="59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 x14ac:dyDescent="0.25">
      <c r="A467" s="43"/>
      <c r="B467" s="43"/>
      <c r="C467" s="43"/>
      <c r="D467" s="43"/>
      <c r="E467" s="43"/>
      <c r="F467" s="43"/>
      <c r="G467" s="43"/>
      <c r="H467" s="59"/>
      <c r="I467" s="43"/>
      <c r="J467" s="43"/>
      <c r="K467" s="43"/>
      <c r="L467" s="43"/>
      <c r="M467" s="59"/>
      <c r="N467" s="59"/>
      <c r="O467" s="59"/>
      <c r="P467" s="59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 x14ac:dyDescent="0.25">
      <c r="A468" s="43"/>
      <c r="B468" s="43"/>
      <c r="C468" s="43"/>
      <c r="D468" s="43"/>
      <c r="E468" s="43"/>
      <c r="F468" s="43"/>
      <c r="G468" s="43"/>
      <c r="H468" s="59"/>
      <c r="I468" s="43"/>
      <c r="J468" s="43"/>
      <c r="K468" s="43"/>
      <c r="L468" s="43"/>
      <c r="M468" s="59"/>
      <c r="N468" s="59"/>
      <c r="O468" s="59"/>
      <c r="P468" s="59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 x14ac:dyDescent="0.25">
      <c r="A469" s="43"/>
      <c r="B469" s="43"/>
      <c r="C469" s="43"/>
      <c r="D469" s="43"/>
      <c r="E469" s="43"/>
      <c r="F469" s="43"/>
      <c r="G469" s="43"/>
      <c r="H469" s="59"/>
      <c r="I469" s="43"/>
      <c r="J469" s="43"/>
      <c r="K469" s="43"/>
      <c r="L469" s="43"/>
      <c r="M469" s="59"/>
      <c r="N469" s="59"/>
      <c r="O469" s="59"/>
      <c r="P469" s="59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 x14ac:dyDescent="0.25">
      <c r="A470" s="43"/>
      <c r="B470" s="43"/>
      <c r="C470" s="43"/>
      <c r="D470" s="43"/>
      <c r="E470" s="43"/>
      <c r="F470" s="43"/>
      <c r="G470" s="43"/>
      <c r="H470" s="59"/>
      <c r="I470" s="43"/>
      <c r="J470" s="43"/>
      <c r="K470" s="43"/>
      <c r="L470" s="43"/>
      <c r="M470" s="59"/>
      <c r="N470" s="59"/>
      <c r="O470" s="59"/>
      <c r="P470" s="59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 x14ac:dyDescent="0.25">
      <c r="A471" s="43"/>
      <c r="B471" s="43"/>
      <c r="C471" s="43"/>
      <c r="D471" s="43"/>
      <c r="E471" s="43"/>
      <c r="F471" s="43"/>
      <c r="G471" s="43"/>
      <c r="H471" s="59"/>
      <c r="I471" s="43"/>
      <c r="J471" s="43"/>
      <c r="K471" s="43"/>
      <c r="L471" s="43"/>
      <c r="M471" s="59"/>
      <c r="N471" s="59"/>
      <c r="O471" s="59"/>
      <c r="P471" s="59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 x14ac:dyDescent="0.25">
      <c r="A472" s="43"/>
      <c r="B472" s="43"/>
      <c r="C472" s="43"/>
      <c r="D472" s="43"/>
      <c r="E472" s="43"/>
      <c r="F472" s="43"/>
      <c r="G472" s="43"/>
      <c r="H472" s="59"/>
      <c r="I472" s="43"/>
      <c r="J472" s="43"/>
      <c r="K472" s="43"/>
      <c r="L472" s="43"/>
      <c r="M472" s="59"/>
      <c r="N472" s="59"/>
      <c r="O472" s="59"/>
      <c r="P472" s="59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 x14ac:dyDescent="0.25">
      <c r="A473" s="43"/>
      <c r="B473" s="43"/>
      <c r="C473" s="43"/>
      <c r="D473" s="43"/>
      <c r="E473" s="43"/>
      <c r="F473" s="43"/>
      <c r="G473" s="43"/>
      <c r="H473" s="59"/>
      <c r="I473" s="43"/>
      <c r="J473" s="43"/>
      <c r="K473" s="43"/>
      <c r="L473" s="43"/>
      <c r="M473" s="59"/>
      <c r="N473" s="59"/>
      <c r="O473" s="59"/>
      <c r="P473" s="59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 x14ac:dyDescent="0.25">
      <c r="A474" s="43"/>
      <c r="B474" s="43"/>
      <c r="C474" s="43"/>
      <c r="D474" s="43"/>
      <c r="E474" s="43"/>
      <c r="F474" s="43"/>
      <c r="G474" s="43"/>
      <c r="H474" s="59"/>
      <c r="I474" s="43"/>
      <c r="J474" s="43"/>
      <c r="K474" s="43"/>
      <c r="L474" s="43"/>
      <c r="M474" s="59"/>
      <c r="N474" s="59"/>
      <c r="O474" s="59"/>
      <c r="P474" s="59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 x14ac:dyDescent="0.25">
      <c r="A475" s="43"/>
      <c r="B475" s="43"/>
      <c r="C475" s="43"/>
      <c r="D475" s="43"/>
      <c r="E475" s="43"/>
      <c r="F475" s="43"/>
      <c r="G475" s="43"/>
      <c r="H475" s="59"/>
      <c r="I475" s="43"/>
      <c r="J475" s="43"/>
      <c r="K475" s="43"/>
      <c r="L475" s="43"/>
      <c r="M475" s="59"/>
      <c r="N475" s="59"/>
      <c r="O475" s="59"/>
      <c r="P475" s="59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 x14ac:dyDescent="0.25">
      <c r="A476" s="43"/>
      <c r="B476" s="43"/>
      <c r="C476" s="43"/>
      <c r="D476" s="43"/>
      <c r="E476" s="43"/>
      <c r="F476" s="43"/>
      <c r="G476" s="43"/>
      <c r="H476" s="59"/>
      <c r="I476" s="43"/>
      <c r="J476" s="43"/>
      <c r="K476" s="43"/>
      <c r="L476" s="43"/>
      <c r="M476" s="59"/>
      <c r="N476" s="59"/>
      <c r="O476" s="59"/>
      <c r="P476" s="59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 x14ac:dyDescent="0.25">
      <c r="A477" s="43"/>
      <c r="B477" s="43"/>
      <c r="C477" s="43"/>
      <c r="D477" s="43"/>
      <c r="E477" s="43"/>
      <c r="F477" s="43"/>
      <c r="G477" s="43"/>
      <c r="H477" s="59"/>
      <c r="I477" s="43"/>
      <c r="J477" s="43"/>
      <c r="K477" s="43"/>
      <c r="L477" s="43"/>
      <c r="M477" s="59"/>
      <c r="N477" s="59"/>
      <c r="O477" s="59"/>
      <c r="P477" s="59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 x14ac:dyDescent="0.25">
      <c r="A478" s="43"/>
      <c r="B478" s="43"/>
      <c r="C478" s="43"/>
      <c r="D478" s="43"/>
      <c r="E478" s="43"/>
      <c r="F478" s="43"/>
      <c r="G478" s="43"/>
      <c r="H478" s="59"/>
      <c r="I478" s="43"/>
      <c r="J478" s="43"/>
      <c r="K478" s="43"/>
      <c r="L478" s="43"/>
      <c r="M478" s="59"/>
      <c r="N478" s="59"/>
      <c r="O478" s="59"/>
      <c r="P478" s="59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 x14ac:dyDescent="0.25">
      <c r="A479" s="43"/>
      <c r="B479" s="43"/>
      <c r="C479" s="43"/>
      <c r="D479" s="43"/>
      <c r="E479" s="43"/>
      <c r="F479" s="43"/>
      <c r="G479" s="43"/>
      <c r="H479" s="59"/>
      <c r="I479" s="43"/>
      <c r="J479" s="43"/>
      <c r="K479" s="43"/>
      <c r="L479" s="43"/>
      <c r="M479" s="59"/>
      <c r="N479" s="59"/>
      <c r="O479" s="59"/>
      <c r="P479" s="59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 x14ac:dyDescent="0.25">
      <c r="A480" s="43"/>
      <c r="B480" s="43"/>
      <c r="C480" s="43"/>
      <c r="D480" s="43"/>
      <c r="E480" s="43"/>
      <c r="F480" s="43"/>
      <c r="G480" s="43"/>
      <c r="H480" s="59"/>
      <c r="I480" s="43"/>
      <c r="J480" s="43"/>
      <c r="K480" s="43"/>
      <c r="L480" s="43"/>
      <c r="M480" s="59"/>
      <c r="N480" s="59"/>
      <c r="O480" s="59"/>
      <c r="P480" s="59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 x14ac:dyDescent="0.25">
      <c r="A481" s="43"/>
      <c r="B481" s="43"/>
      <c r="C481" s="43"/>
      <c r="D481" s="43"/>
      <c r="E481" s="43"/>
      <c r="F481" s="43"/>
      <c r="G481" s="43"/>
      <c r="H481" s="59"/>
      <c r="I481" s="43"/>
      <c r="J481" s="43"/>
      <c r="K481" s="43"/>
      <c r="L481" s="43"/>
      <c r="M481" s="59"/>
      <c r="N481" s="59"/>
      <c r="O481" s="59"/>
      <c r="P481" s="59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 x14ac:dyDescent="0.25">
      <c r="A482" s="43"/>
      <c r="B482" s="43"/>
      <c r="C482" s="43"/>
      <c r="D482" s="43"/>
      <c r="E482" s="43"/>
      <c r="F482" s="43"/>
      <c r="G482" s="43"/>
      <c r="H482" s="59"/>
      <c r="I482" s="43"/>
      <c r="J482" s="43"/>
      <c r="K482" s="43"/>
      <c r="L482" s="43"/>
      <c r="M482" s="59"/>
      <c r="N482" s="59"/>
      <c r="O482" s="59"/>
      <c r="P482" s="59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 x14ac:dyDescent="0.25">
      <c r="A483" s="43"/>
      <c r="B483" s="43"/>
      <c r="C483" s="43"/>
      <c r="D483" s="43"/>
      <c r="E483" s="43"/>
      <c r="F483" s="43"/>
      <c r="G483" s="43"/>
      <c r="H483" s="59"/>
      <c r="I483" s="43"/>
      <c r="J483" s="43"/>
      <c r="K483" s="43"/>
      <c r="L483" s="43"/>
      <c r="M483" s="59"/>
      <c r="N483" s="59"/>
      <c r="O483" s="59"/>
      <c r="P483" s="59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 x14ac:dyDescent="0.25">
      <c r="A484" s="43"/>
      <c r="B484" s="43"/>
      <c r="C484" s="43"/>
      <c r="D484" s="43"/>
      <c r="E484" s="43"/>
      <c r="F484" s="43"/>
      <c r="G484" s="43"/>
      <c r="H484" s="59"/>
      <c r="I484" s="43"/>
      <c r="J484" s="43"/>
      <c r="K484" s="43"/>
      <c r="L484" s="43"/>
      <c r="M484" s="59"/>
      <c r="N484" s="59"/>
      <c r="O484" s="59"/>
      <c r="P484" s="59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 x14ac:dyDescent="0.25">
      <c r="A485" s="43"/>
      <c r="B485" s="43"/>
      <c r="C485" s="43"/>
      <c r="D485" s="43"/>
      <c r="E485" s="43"/>
      <c r="F485" s="43"/>
      <c r="G485" s="43"/>
      <c r="H485" s="59"/>
      <c r="I485" s="43"/>
      <c r="J485" s="43"/>
      <c r="K485" s="43"/>
      <c r="L485" s="43"/>
      <c r="M485" s="59"/>
      <c r="N485" s="59"/>
      <c r="O485" s="59"/>
      <c r="P485" s="59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 x14ac:dyDescent="0.25">
      <c r="A486" s="43"/>
      <c r="B486" s="43"/>
      <c r="C486" s="43"/>
      <c r="D486" s="43"/>
      <c r="E486" s="43"/>
      <c r="F486" s="43"/>
      <c r="G486" s="43"/>
      <c r="H486" s="59"/>
      <c r="I486" s="43"/>
      <c r="J486" s="43"/>
      <c r="K486" s="43"/>
      <c r="L486" s="43"/>
      <c r="M486" s="59"/>
      <c r="N486" s="59"/>
      <c r="O486" s="59"/>
      <c r="P486" s="59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 x14ac:dyDescent="0.25">
      <c r="A487" s="43"/>
      <c r="B487" s="43"/>
      <c r="C487" s="43"/>
      <c r="D487" s="43"/>
      <c r="E487" s="43"/>
      <c r="F487" s="43"/>
      <c r="G487" s="43"/>
      <c r="H487" s="59"/>
      <c r="I487" s="43"/>
      <c r="J487" s="43"/>
      <c r="K487" s="43"/>
      <c r="L487" s="43"/>
      <c r="M487" s="59"/>
      <c r="N487" s="59"/>
      <c r="O487" s="59"/>
      <c r="P487" s="59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 x14ac:dyDescent="0.25">
      <c r="A488" s="43"/>
      <c r="B488" s="43"/>
      <c r="C488" s="43"/>
      <c r="D488" s="43"/>
      <c r="E488" s="43"/>
      <c r="F488" s="43"/>
      <c r="G488" s="43"/>
      <c r="H488" s="59"/>
      <c r="I488" s="43"/>
      <c r="J488" s="43"/>
      <c r="K488" s="43"/>
      <c r="L488" s="43"/>
      <c r="M488" s="59"/>
      <c r="N488" s="59"/>
      <c r="O488" s="59"/>
      <c r="P488" s="59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 x14ac:dyDescent="0.25">
      <c r="A489" s="43"/>
      <c r="B489" s="43"/>
      <c r="C489" s="43"/>
      <c r="D489" s="43"/>
      <c r="E489" s="43"/>
      <c r="F489" s="43"/>
      <c r="G489" s="43"/>
      <c r="H489" s="59"/>
      <c r="I489" s="43"/>
      <c r="J489" s="43"/>
      <c r="K489" s="43"/>
      <c r="L489" s="43"/>
      <c r="M489" s="59"/>
      <c r="N489" s="59"/>
      <c r="O489" s="59"/>
      <c r="P489" s="59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 x14ac:dyDescent="0.25">
      <c r="A490" s="43"/>
      <c r="B490" s="43"/>
      <c r="C490" s="43"/>
      <c r="D490" s="43"/>
      <c r="E490" s="43"/>
      <c r="F490" s="43"/>
      <c r="G490" s="43"/>
      <c r="H490" s="59"/>
      <c r="I490" s="43"/>
      <c r="J490" s="43"/>
      <c r="K490" s="43"/>
      <c r="L490" s="43"/>
      <c r="M490" s="59"/>
      <c r="N490" s="59"/>
      <c r="O490" s="59"/>
      <c r="P490" s="59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 x14ac:dyDescent="0.25">
      <c r="A491" s="43"/>
      <c r="B491" s="43"/>
      <c r="C491" s="43"/>
      <c r="D491" s="43"/>
      <c r="E491" s="43"/>
      <c r="F491" s="43"/>
      <c r="G491" s="43"/>
      <c r="H491" s="59"/>
      <c r="I491" s="43"/>
      <c r="J491" s="43"/>
      <c r="K491" s="43"/>
      <c r="L491" s="43"/>
      <c r="M491" s="59"/>
      <c r="N491" s="59"/>
      <c r="O491" s="59"/>
      <c r="P491" s="59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 x14ac:dyDescent="0.25">
      <c r="A492" s="43"/>
      <c r="B492" s="43"/>
      <c r="C492" s="43"/>
      <c r="D492" s="43"/>
      <c r="E492" s="43"/>
      <c r="F492" s="43"/>
      <c r="G492" s="43"/>
      <c r="H492" s="59"/>
      <c r="I492" s="43"/>
      <c r="J492" s="43"/>
      <c r="K492" s="43"/>
      <c r="L492" s="43"/>
      <c r="M492" s="59"/>
      <c r="N492" s="59"/>
      <c r="O492" s="59"/>
      <c r="P492" s="59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 x14ac:dyDescent="0.25">
      <c r="A493" s="43"/>
      <c r="B493" s="43"/>
      <c r="C493" s="43"/>
      <c r="D493" s="43"/>
      <c r="E493" s="43"/>
      <c r="F493" s="43"/>
      <c r="G493" s="43"/>
      <c r="H493" s="59"/>
      <c r="I493" s="43"/>
      <c r="J493" s="43"/>
      <c r="K493" s="43"/>
      <c r="L493" s="43"/>
      <c r="M493" s="59"/>
      <c r="N493" s="59"/>
      <c r="O493" s="59"/>
      <c r="P493" s="59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 x14ac:dyDescent="0.25">
      <c r="A494" s="43"/>
      <c r="B494" s="43"/>
      <c r="C494" s="43"/>
      <c r="D494" s="43"/>
      <c r="E494" s="43"/>
      <c r="F494" s="43"/>
      <c r="G494" s="43"/>
      <c r="H494" s="59"/>
      <c r="I494" s="43"/>
      <c r="J494" s="43"/>
      <c r="K494" s="43"/>
      <c r="L494" s="43"/>
      <c r="M494" s="59"/>
      <c r="N494" s="59"/>
      <c r="O494" s="59"/>
      <c r="P494" s="59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 x14ac:dyDescent="0.25">
      <c r="A495" s="43"/>
      <c r="B495" s="43"/>
      <c r="C495" s="43"/>
      <c r="D495" s="43"/>
      <c r="E495" s="43"/>
      <c r="F495" s="43"/>
      <c r="G495" s="43"/>
      <c r="H495" s="59"/>
      <c r="I495" s="43"/>
      <c r="J495" s="43"/>
      <c r="K495" s="43"/>
      <c r="L495" s="43"/>
      <c r="M495" s="59"/>
      <c r="N495" s="59"/>
      <c r="O495" s="59"/>
      <c r="P495" s="59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 x14ac:dyDescent="0.25">
      <c r="A496" s="43"/>
      <c r="B496" s="43"/>
      <c r="C496" s="43"/>
      <c r="D496" s="43"/>
      <c r="E496" s="43"/>
      <c r="F496" s="43"/>
      <c r="G496" s="43"/>
      <c r="H496" s="59"/>
      <c r="I496" s="43"/>
      <c r="J496" s="43"/>
      <c r="K496" s="43"/>
      <c r="L496" s="43"/>
      <c r="M496" s="59"/>
      <c r="N496" s="59"/>
      <c r="O496" s="59"/>
      <c r="P496" s="59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 x14ac:dyDescent="0.25">
      <c r="A497" s="43"/>
      <c r="B497" s="43"/>
      <c r="C497" s="43"/>
      <c r="D497" s="43"/>
      <c r="E497" s="43"/>
      <c r="F497" s="43"/>
      <c r="G497" s="43"/>
      <c r="H497" s="59"/>
      <c r="I497" s="43"/>
      <c r="J497" s="43"/>
      <c r="K497" s="43"/>
      <c r="L497" s="43"/>
      <c r="M497" s="59"/>
      <c r="N497" s="59"/>
      <c r="O497" s="59"/>
      <c r="P497" s="59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 x14ac:dyDescent="0.25">
      <c r="A498" s="43"/>
      <c r="B498" s="43"/>
      <c r="C498" s="43"/>
      <c r="D498" s="43"/>
      <c r="E498" s="43"/>
      <c r="F498" s="43"/>
      <c r="G498" s="43"/>
      <c r="H498" s="59"/>
      <c r="I498" s="43"/>
      <c r="J498" s="43"/>
      <c r="K498" s="43"/>
      <c r="L498" s="43"/>
      <c r="M498" s="59"/>
      <c r="N498" s="59"/>
      <c r="O498" s="59"/>
      <c r="P498" s="59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 x14ac:dyDescent="0.25">
      <c r="A499" s="43"/>
      <c r="B499" s="43"/>
      <c r="C499" s="43"/>
      <c r="D499" s="43"/>
      <c r="E499" s="43"/>
      <c r="F499" s="43"/>
      <c r="G499" s="43"/>
      <c r="H499" s="59"/>
      <c r="I499" s="43"/>
      <c r="J499" s="43"/>
      <c r="K499" s="43"/>
      <c r="L499" s="43"/>
      <c r="M499" s="59"/>
      <c r="N499" s="59"/>
      <c r="O499" s="59"/>
      <c r="P499" s="59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 x14ac:dyDescent="0.25">
      <c r="A500" s="43"/>
      <c r="B500" s="43"/>
      <c r="C500" s="43"/>
      <c r="D500" s="43"/>
      <c r="E500" s="43"/>
      <c r="F500" s="43"/>
      <c r="G500" s="43"/>
      <c r="H500" s="59"/>
      <c r="I500" s="43"/>
      <c r="J500" s="43"/>
      <c r="K500" s="43"/>
      <c r="L500" s="43"/>
      <c r="M500" s="59"/>
      <c r="N500" s="59"/>
      <c r="O500" s="59"/>
      <c r="P500" s="59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 x14ac:dyDescent="0.25">
      <c r="A501" s="43"/>
      <c r="B501" s="43"/>
      <c r="C501" s="43"/>
      <c r="D501" s="43"/>
      <c r="E501" s="43"/>
      <c r="F501" s="43"/>
      <c r="G501" s="43"/>
      <c r="H501" s="59"/>
      <c r="I501" s="43"/>
      <c r="J501" s="43"/>
      <c r="K501" s="43"/>
      <c r="L501" s="43"/>
      <c r="M501" s="59"/>
      <c r="N501" s="59"/>
      <c r="O501" s="59"/>
      <c r="P501" s="59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 x14ac:dyDescent="0.25">
      <c r="A502" s="43"/>
      <c r="B502" s="43"/>
      <c r="C502" s="43"/>
      <c r="D502" s="43"/>
      <c r="E502" s="43"/>
      <c r="F502" s="43"/>
      <c r="G502" s="43"/>
      <c r="H502" s="59"/>
      <c r="I502" s="43"/>
      <c r="J502" s="43"/>
      <c r="K502" s="43"/>
      <c r="L502" s="43"/>
      <c r="M502" s="59"/>
      <c r="N502" s="59"/>
      <c r="O502" s="59"/>
      <c r="P502" s="59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 x14ac:dyDescent="0.25">
      <c r="A503" s="43"/>
      <c r="B503" s="43"/>
      <c r="C503" s="43"/>
      <c r="D503" s="43"/>
      <c r="E503" s="43"/>
      <c r="F503" s="43"/>
      <c r="G503" s="43"/>
      <c r="H503" s="59"/>
      <c r="I503" s="43"/>
      <c r="J503" s="43"/>
      <c r="K503" s="43"/>
      <c r="L503" s="43"/>
      <c r="M503" s="59"/>
      <c r="N503" s="59"/>
      <c r="O503" s="59"/>
      <c r="P503" s="59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 x14ac:dyDescent="0.25">
      <c r="A504" s="43"/>
      <c r="B504" s="43"/>
      <c r="C504" s="43"/>
      <c r="D504" s="43"/>
      <c r="E504" s="43"/>
      <c r="F504" s="43"/>
      <c r="G504" s="43"/>
      <c r="H504" s="59"/>
      <c r="I504" s="43"/>
      <c r="J504" s="43"/>
      <c r="K504" s="43"/>
      <c r="L504" s="43"/>
      <c r="M504" s="59"/>
      <c r="N504" s="59"/>
      <c r="O504" s="59"/>
      <c r="P504" s="59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 x14ac:dyDescent="0.25">
      <c r="A505" s="43"/>
      <c r="B505" s="43"/>
      <c r="C505" s="43"/>
      <c r="D505" s="43"/>
      <c r="E505" s="43"/>
      <c r="F505" s="43"/>
      <c r="G505" s="43"/>
      <c r="H505" s="59"/>
      <c r="I505" s="43"/>
      <c r="J505" s="43"/>
      <c r="K505" s="43"/>
      <c r="L505" s="43"/>
      <c r="M505" s="59"/>
      <c r="N505" s="59"/>
      <c r="O505" s="59"/>
      <c r="P505" s="59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 x14ac:dyDescent="0.25">
      <c r="A506" s="43"/>
      <c r="B506" s="43"/>
      <c r="C506" s="43"/>
      <c r="D506" s="43"/>
      <c r="E506" s="43"/>
      <c r="F506" s="43"/>
      <c r="G506" s="43"/>
      <c r="H506" s="59"/>
      <c r="I506" s="43"/>
      <c r="J506" s="43"/>
      <c r="K506" s="43"/>
      <c r="L506" s="43"/>
      <c r="M506" s="59"/>
      <c r="N506" s="59"/>
      <c r="O506" s="59"/>
      <c r="P506" s="59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 x14ac:dyDescent="0.25">
      <c r="A507" s="43"/>
      <c r="B507" s="43"/>
      <c r="C507" s="43"/>
      <c r="D507" s="43"/>
      <c r="E507" s="43"/>
      <c r="F507" s="43"/>
      <c r="G507" s="43"/>
      <c r="H507" s="59"/>
      <c r="I507" s="43"/>
      <c r="J507" s="43"/>
      <c r="K507" s="43"/>
      <c r="L507" s="43"/>
      <c r="M507" s="59"/>
      <c r="N507" s="59"/>
      <c r="O507" s="59"/>
      <c r="P507" s="59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 x14ac:dyDescent="0.25">
      <c r="A508" s="43"/>
      <c r="B508" s="43"/>
      <c r="C508" s="43"/>
      <c r="D508" s="43"/>
      <c r="E508" s="43"/>
      <c r="F508" s="43"/>
      <c r="G508" s="43"/>
      <c r="H508" s="59"/>
      <c r="I508" s="43"/>
      <c r="J508" s="43"/>
      <c r="K508" s="43"/>
      <c r="L508" s="43"/>
      <c r="M508" s="59"/>
      <c r="N508" s="59"/>
      <c r="O508" s="59"/>
      <c r="P508" s="59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 x14ac:dyDescent="0.25">
      <c r="A509" s="43"/>
      <c r="B509" s="43"/>
      <c r="C509" s="43"/>
      <c r="D509" s="43"/>
      <c r="E509" s="43"/>
      <c r="F509" s="43"/>
      <c r="G509" s="43"/>
      <c r="H509" s="59"/>
      <c r="I509" s="43"/>
      <c r="J509" s="43"/>
      <c r="K509" s="43"/>
      <c r="L509" s="43"/>
      <c r="M509" s="59"/>
      <c r="N509" s="59"/>
      <c r="O509" s="59"/>
      <c r="P509" s="59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 x14ac:dyDescent="0.25">
      <c r="A510" s="43"/>
      <c r="B510" s="43"/>
      <c r="C510" s="43"/>
      <c r="D510" s="43"/>
      <c r="E510" s="43"/>
      <c r="F510" s="43"/>
      <c r="G510" s="43"/>
      <c r="H510" s="59"/>
      <c r="I510" s="43"/>
      <c r="J510" s="43"/>
      <c r="K510" s="43"/>
      <c r="L510" s="43"/>
      <c r="M510" s="59"/>
      <c r="N510" s="59"/>
      <c r="O510" s="59"/>
      <c r="P510" s="59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 x14ac:dyDescent="0.25">
      <c r="A511" s="43"/>
      <c r="B511" s="43"/>
      <c r="C511" s="43"/>
      <c r="D511" s="43"/>
      <c r="E511" s="43"/>
      <c r="F511" s="43"/>
      <c r="G511" s="43"/>
      <c r="H511" s="59"/>
      <c r="I511" s="43"/>
      <c r="J511" s="43"/>
      <c r="K511" s="43"/>
      <c r="L511" s="43"/>
      <c r="M511" s="59"/>
      <c r="N511" s="59"/>
      <c r="O511" s="59"/>
      <c r="P511" s="59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 x14ac:dyDescent="0.25">
      <c r="A512" s="43"/>
      <c r="B512" s="43"/>
      <c r="C512" s="43"/>
      <c r="D512" s="43"/>
      <c r="E512" s="43"/>
      <c r="F512" s="43"/>
      <c r="G512" s="43"/>
      <c r="H512" s="59"/>
      <c r="I512" s="43"/>
      <c r="J512" s="43"/>
      <c r="K512" s="43"/>
      <c r="L512" s="43"/>
      <c r="M512" s="59"/>
      <c r="N512" s="59"/>
      <c r="O512" s="59"/>
      <c r="P512" s="59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 x14ac:dyDescent="0.25">
      <c r="A513" s="43"/>
      <c r="B513" s="43"/>
      <c r="C513" s="43"/>
      <c r="D513" s="43"/>
      <c r="E513" s="43"/>
      <c r="F513" s="43"/>
      <c r="G513" s="43"/>
      <c r="H513" s="59"/>
      <c r="I513" s="43"/>
      <c r="J513" s="43"/>
      <c r="K513" s="43"/>
      <c r="L513" s="43"/>
      <c r="M513" s="59"/>
      <c r="N513" s="59"/>
      <c r="O513" s="59"/>
      <c r="P513" s="59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 x14ac:dyDescent="0.25">
      <c r="A514" s="43"/>
      <c r="B514" s="43"/>
      <c r="C514" s="43"/>
      <c r="D514" s="43"/>
      <c r="E514" s="43"/>
      <c r="F514" s="43"/>
      <c r="G514" s="43"/>
      <c r="H514" s="59"/>
      <c r="I514" s="43"/>
      <c r="J514" s="43"/>
      <c r="K514" s="43"/>
      <c r="L514" s="43"/>
      <c r="M514" s="59"/>
      <c r="N514" s="59"/>
      <c r="O514" s="59"/>
      <c r="P514" s="59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 x14ac:dyDescent="0.25">
      <c r="A515" s="43"/>
      <c r="B515" s="43"/>
      <c r="C515" s="43"/>
      <c r="D515" s="43"/>
      <c r="E515" s="43"/>
      <c r="F515" s="43"/>
      <c r="G515" s="43"/>
      <c r="H515" s="59"/>
      <c r="I515" s="43"/>
      <c r="J515" s="43"/>
      <c r="K515" s="43"/>
      <c r="L515" s="43"/>
      <c r="M515" s="59"/>
      <c r="N515" s="59"/>
      <c r="O515" s="59"/>
      <c r="P515" s="59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 x14ac:dyDescent="0.25">
      <c r="A516" s="43"/>
      <c r="B516" s="43"/>
      <c r="C516" s="43"/>
      <c r="D516" s="43"/>
      <c r="E516" s="43"/>
      <c r="F516" s="43"/>
      <c r="G516" s="43"/>
      <c r="H516" s="59"/>
      <c r="I516" s="43"/>
      <c r="J516" s="43"/>
      <c r="K516" s="43"/>
      <c r="L516" s="43"/>
      <c r="M516" s="59"/>
      <c r="N516" s="59"/>
      <c r="O516" s="59"/>
      <c r="P516" s="59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 x14ac:dyDescent="0.25">
      <c r="A517" s="43"/>
      <c r="B517" s="43"/>
      <c r="C517" s="43"/>
      <c r="D517" s="43"/>
      <c r="E517" s="43"/>
      <c r="F517" s="43"/>
      <c r="G517" s="43"/>
      <c r="H517" s="59"/>
      <c r="I517" s="43"/>
      <c r="J517" s="43"/>
      <c r="K517" s="43"/>
      <c r="L517" s="43"/>
      <c r="M517" s="59"/>
      <c r="N517" s="59"/>
      <c r="O517" s="59"/>
      <c r="P517" s="59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 x14ac:dyDescent="0.25">
      <c r="A518" s="43"/>
      <c r="B518" s="43"/>
      <c r="C518" s="43"/>
      <c r="D518" s="43"/>
      <c r="E518" s="43"/>
      <c r="F518" s="43"/>
      <c r="G518" s="43"/>
      <c r="H518" s="59"/>
      <c r="I518" s="43"/>
      <c r="J518" s="43"/>
      <c r="K518" s="43"/>
      <c r="L518" s="43"/>
      <c r="M518" s="59"/>
      <c r="N518" s="59"/>
      <c r="O518" s="59"/>
      <c r="P518" s="59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 x14ac:dyDescent="0.25">
      <c r="A519" s="43"/>
      <c r="B519" s="43"/>
      <c r="C519" s="43"/>
      <c r="D519" s="43"/>
      <c r="E519" s="43"/>
      <c r="F519" s="43"/>
      <c r="G519" s="43"/>
      <c r="H519" s="59"/>
      <c r="I519" s="43"/>
      <c r="J519" s="43"/>
      <c r="K519" s="43"/>
      <c r="L519" s="43"/>
      <c r="M519" s="59"/>
      <c r="N519" s="59"/>
      <c r="O519" s="59"/>
      <c r="P519" s="59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 x14ac:dyDescent="0.25">
      <c r="A520" s="43"/>
      <c r="B520" s="43"/>
      <c r="C520" s="43"/>
      <c r="D520" s="43"/>
      <c r="E520" s="43"/>
      <c r="F520" s="43"/>
      <c r="G520" s="43"/>
      <c r="H520" s="59"/>
      <c r="I520" s="43"/>
      <c r="J520" s="43"/>
      <c r="K520" s="43"/>
      <c r="L520" s="43"/>
      <c r="M520" s="59"/>
      <c r="N520" s="59"/>
      <c r="O520" s="59"/>
      <c r="P520" s="59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 x14ac:dyDescent="0.25">
      <c r="A521" s="43"/>
      <c r="B521" s="43"/>
      <c r="C521" s="43"/>
      <c r="D521" s="43"/>
      <c r="E521" s="43"/>
      <c r="F521" s="43"/>
      <c r="G521" s="43"/>
      <c r="H521" s="59"/>
      <c r="I521" s="43"/>
      <c r="J521" s="43"/>
      <c r="K521" s="43"/>
      <c r="L521" s="43"/>
      <c r="M521" s="59"/>
      <c r="N521" s="59"/>
      <c r="O521" s="59"/>
      <c r="P521" s="59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 x14ac:dyDescent="0.25">
      <c r="A522" s="43"/>
      <c r="B522" s="43"/>
      <c r="C522" s="43"/>
      <c r="D522" s="43"/>
      <c r="E522" s="43"/>
      <c r="F522" s="43"/>
      <c r="G522" s="43"/>
      <c r="H522" s="59"/>
      <c r="I522" s="43"/>
      <c r="J522" s="43"/>
      <c r="K522" s="43"/>
      <c r="L522" s="43"/>
      <c r="M522" s="59"/>
      <c r="N522" s="59"/>
      <c r="O522" s="59"/>
      <c r="P522" s="59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 x14ac:dyDescent="0.25">
      <c r="A523" s="43"/>
      <c r="B523" s="43"/>
      <c r="C523" s="43"/>
      <c r="D523" s="43"/>
      <c r="E523" s="43"/>
      <c r="F523" s="43"/>
      <c r="G523" s="43"/>
      <c r="H523" s="59"/>
      <c r="I523" s="43"/>
      <c r="J523" s="43"/>
      <c r="K523" s="43"/>
      <c r="L523" s="43"/>
      <c r="M523" s="59"/>
      <c r="N523" s="59"/>
      <c r="O523" s="59"/>
      <c r="P523" s="59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 x14ac:dyDescent="0.25">
      <c r="A524" s="43"/>
      <c r="B524" s="43"/>
      <c r="C524" s="43"/>
      <c r="D524" s="43"/>
      <c r="E524" s="43"/>
      <c r="F524" s="43"/>
      <c r="G524" s="43"/>
      <c r="H524" s="59"/>
      <c r="I524" s="43"/>
      <c r="J524" s="43"/>
      <c r="K524" s="43"/>
      <c r="L524" s="43"/>
      <c r="M524" s="59"/>
      <c r="N524" s="59"/>
      <c r="O524" s="59"/>
      <c r="P524" s="59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 x14ac:dyDescent="0.25">
      <c r="A525" s="43"/>
      <c r="B525" s="43"/>
      <c r="C525" s="43"/>
      <c r="D525" s="43"/>
      <c r="E525" s="43"/>
      <c r="F525" s="43"/>
      <c r="G525" s="43"/>
      <c r="H525" s="59"/>
      <c r="I525" s="43"/>
      <c r="J525" s="43"/>
      <c r="K525" s="43"/>
      <c r="L525" s="43"/>
      <c r="M525" s="59"/>
      <c r="N525" s="59"/>
      <c r="O525" s="59"/>
      <c r="P525" s="59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 x14ac:dyDescent="0.25">
      <c r="A526" s="43"/>
      <c r="B526" s="43"/>
      <c r="C526" s="43"/>
      <c r="D526" s="43"/>
      <c r="E526" s="43"/>
      <c r="F526" s="43"/>
      <c r="G526" s="43"/>
      <c r="H526" s="59"/>
      <c r="I526" s="43"/>
      <c r="J526" s="43"/>
      <c r="K526" s="43"/>
      <c r="L526" s="43"/>
      <c r="M526" s="59"/>
      <c r="N526" s="59"/>
      <c r="O526" s="59"/>
      <c r="P526" s="59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 x14ac:dyDescent="0.25">
      <c r="A527" s="43"/>
      <c r="B527" s="43"/>
      <c r="C527" s="43"/>
      <c r="D527" s="43"/>
      <c r="E527" s="43"/>
      <c r="F527" s="43"/>
      <c r="G527" s="43"/>
      <c r="H527" s="59"/>
      <c r="I527" s="43"/>
      <c r="J527" s="43"/>
      <c r="K527" s="43"/>
      <c r="L527" s="43"/>
      <c r="M527" s="59"/>
      <c r="N527" s="59"/>
      <c r="O527" s="59"/>
      <c r="P527" s="59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 x14ac:dyDescent="0.25">
      <c r="A528" s="43"/>
      <c r="B528" s="43"/>
      <c r="C528" s="43"/>
      <c r="D528" s="43"/>
      <c r="E528" s="43"/>
      <c r="F528" s="43"/>
      <c r="G528" s="43"/>
      <c r="H528" s="59"/>
      <c r="I528" s="43"/>
      <c r="J528" s="43"/>
      <c r="K528" s="43"/>
      <c r="L528" s="43"/>
      <c r="M528" s="59"/>
      <c r="N528" s="59"/>
      <c r="O528" s="59"/>
      <c r="P528" s="59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 x14ac:dyDescent="0.25">
      <c r="A529" s="43"/>
      <c r="B529" s="43"/>
      <c r="C529" s="43"/>
      <c r="D529" s="43"/>
      <c r="E529" s="43"/>
      <c r="F529" s="43"/>
      <c r="G529" s="43"/>
      <c r="H529" s="59"/>
      <c r="I529" s="43"/>
      <c r="J529" s="43"/>
      <c r="K529" s="43"/>
      <c r="L529" s="43"/>
      <c r="M529" s="59"/>
      <c r="N529" s="59"/>
      <c r="O529" s="59"/>
      <c r="P529" s="59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 x14ac:dyDescent="0.25">
      <c r="A530" s="43"/>
      <c r="B530" s="43"/>
      <c r="C530" s="43"/>
      <c r="D530" s="43"/>
      <c r="E530" s="43"/>
      <c r="F530" s="43"/>
      <c r="G530" s="43"/>
      <c r="H530" s="59"/>
      <c r="I530" s="43"/>
      <c r="J530" s="43"/>
      <c r="K530" s="43"/>
      <c r="L530" s="43"/>
      <c r="M530" s="59"/>
      <c r="N530" s="59"/>
      <c r="O530" s="59"/>
      <c r="P530" s="59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 x14ac:dyDescent="0.25">
      <c r="A531" s="43"/>
      <c r="B531" s="43"/>
      <c r="C531" s="43"/>
      <c r="D531" s="43"/>
      <c r="E531" s="43"/>
      <c r="F531" s="43"/>
      <c r="G531" s="43"/>
      <c r="H531" s="59"/>
      <c r="I531" s="43"/>
      <c r="J531" s="43"/>
      <c r="K531" s="43"/>
      <c r="L531" s="43"/>
      <c r="M531" s="59"/>
      <c r="N531" s="59"/>
      <c r="O531" s="59"/>
      <c r="P531" s="59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 x14ac:dyDescent="0.25">
      <c r="A532" s="43"/>
      <c r="B532" s="43"/>
      <c r="C532" s="43"/>
      <c r="D532" s="43"/>
      <c r="E532" s="43"/>
      <c r="F532" s="43"/>
      <c r="G532" s="43"/>
      <c r="H532" s="59"/>
      <c r="I532" s="43"/>
      <c r="J532" s="43"/>
      <c r="K532" s="43"/>
      <c r="L532" s="43"/>
      <c r="M532" s="59"/>
      <c r="N532" s="59"/>
      <c r="O532" s="59"/>
      <c r="P532" s="59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 x14ac:dyDescent="0.25">
      <c r="A533" s="43"/>
      <c r="B533" s="43"/>
      <c r="C533" s="43"/>
      <c r="D533" s="43"/>
      <c r="E533" s="43"/>
      <c r="F533" s="43"/>
      <c r="G533" s="43"/>
      <c r="H533" s="59"/>
      <c r="I533" s="43"/>
      <c r="J533" s="43"/>
      <c r="K533" s="43"/>
      <c r="L533" s="43"/>
      <c r="M533" s="59"/>
      <c r="N533" s="59"/>
      <c r="O533" s="59"/>
      <c r="P533" s="59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 x14ac:dyDescent="0.25">
      <c r="A534" s="43"/>
      <c r="B534" s="43"/>
      <c r="C534" s="43"/>
      <c r="D534" s="43"/>
      <c r="E534" s="43"/>
      <c r="F534" s="43"/>
      <c r="G534" s="43"/>
      <c r="H534" s="59"/>
      <c r="I534" s="43"/>
      <c r="J534" s="43"/>
      <c r="K534" s="43"/>
      <c r="L534" s="43"/>
      <c r="M534" s="59"/>
      <c r="N534" s="59"/>
      <c r="O534" s="59"/>
      <c r="P534" s="59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 x14ac:dyDescent="0.25">
      <c r="A535" s="43"/>
      <c r="B535" s="43"/>
      <c r="C535" s="43"/>
      <c r="D535" s="43"/>
      <c r="E535" s="43"/>
      <c r="F535" s="43"/>
      <c r="G535" s="43"/>
      <c r="H535" s="59"/>
      <c r="I535" s="43"/>
      <c r="J535" s="43"/>
      <c r="K535" s="43"/>
      <c r="L535" s="43"/>
      <c r="M535" s="59"/>
      <c r="N535" s="59"/>
      <c r="O535" s="59"/>
      <c r="P535" s="59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 x14ac:dyDescent="0.25">
      <c r="A536" s="43"/>
      <c r="B536" s="43"/>
      <c r="C536" s="43"/>
      <c r="D536" s="43"/>
      <c r="E536" s="43"/>
      <c r="F536" s="43"/>
      <c r="G536" s="43"/>
      <c r="H536" s="59"/>
      <c r="I536" s="43"/>
      <c r="J536" s="43"/>
      <c r="K536" s="43"/>
      <c r="L536" s="43"/>
      <c r="M536" s="59"/>
      <c r="N536" s="59"/>
      <c r="O536" s="59"/>
      <c r="P536" s="59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 x14ac:dyDescent="0.25">
      <c r="A537" s="43"/>
      <c r="B537" s="43"/>
      <c r="C537" s="43"/>
      <c r="D537" s="43"/>
      <c r="E537" s="43"/>
      <c r="F537" s="43"/>
      <c r="G537" s="43"/>
      <c r="H537" s="59"/>
      <c r="I537" s="43"/>
      <c r="J537" s="43"/>
      <c r="K537" s="43"/>
      <c r="L537" s="43"/>
      <c r="M537" s="59"/>
      <c r="N537" s="59"/>
      <c r="O537" s="59"/>
      <c r="P537" s="59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 x14ac:dyDescent="0.25">
      <c r="A538" s="43"/>
      <c r="B538" s="43"/>
      <c r="C538" s="43"/>
      <c r="D538" s="43"/>
      <c r="E538" s="43"/>
      <c r="F538" s="43"/>
      <c r="G538" s="43"/>
      <c r="H538" s="59"/>
      <c r="I538" s="43"/>
      <c r="J538" s="43"/>
      <c r="K538" s="43"/>
      <c r="L538" s="43"/>
      <c r="M538" s="59"/>
      <c r="N538" s="59"/>
      <c r="O538" s="59"/>
      <c r="P538" s="59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 x14ac:dyDescent="0.25">
      <c r="A539" s="43"/>
      <c r="B539" s="43"/>
      <c r="C539" s="43"/>
      <c r="D539" s="43"/>
      <c r="E539" s="43"/>
      <c r="F539" s="43"/>
      <c r="G539" s="43"/>
      <c r="H539" s="59"/>
      <c r="I539" s="43"/>
      <c r="J539" s="43"/>
      <c r="K539" s="43"/>
      <c r="L539" s="43"/>
      <c r="M539" s="59"/>
      <c r="N539" s="59"/>
      <c r="O539" s="59"/>
      <c r="P539" s="59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 x14ac:dyDescent="0.25">
      <c r="A540" s="43"/>
      <c r="B540" s="43"/>
      <c r="C540" s="43"/>
      <c r="D540" s="43"/>
      <c r="E540" s="43"/>
      <c r="F540" s="43"/>
      <c r="G540" s="43"/>
      <c r="H540" s="59"/>
      <c r="I540" s="43"/>
      <c r="J540" s="43"/>
      <c r="K540" s="43"/>
      <c r="L540" s="43"/>
      <c r="M540" s="59"/>
      <c r="N540" s="59"/>
      <c r="O540" s="59"/>
      <c r="P540" s="59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 x14ac:dyDescent="0.25">
      <c r="A541" s="43"/>
      <c r="B541" s="43"/>
      <c r="C541" s="43"/>
      <c r="D541" s="43"/>
      <c r="E541" s="43"/>
      <c r="F541" s="43"/>
      <c r="G541" s="43"/>
      <c r="H541" s="59"/>
      <c r="I541" s="43"/>
      <c r="J541" s="43"/>
      <c r="K541" s="43"/>
      <c r="L541" s="43"/>
      <c r="M541" s="59"/>
      <c r="N541" s="59"/>
      <c r="O541" s="59"/>
      <c r="P541" s="59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 x14ac:dyDescent="0.25">
      <c r="A542" s="43"/>
      <c r="B542" s="43"/>
      <c r="C542" s="43"/>
      <c r="D542" s="43"/>
      <c r="E542" s="43"/>
      <c r="F542" s="43"/>
      <c r="G542" s="43"/>
      <c r="H542" s="59"/>
      <c r="I542" s="43"/>
      <c r="J542" s="43"/>
      <c r="K542" s="43"/>
      <c r="L542" s="43"/>
      <c r="M542" s="59"/>
      <c r="N542" s="59"/>
      <c r="O542" s="59"/>
      <c r="P542" s="59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 x14ac:dyDescent="0.25">
      <c r="A543" s="43"/>
      <c r="B543" s="43"/>
      <c r="C543" s="43"/>
      <c r="D543" s="43"/>
      <c r="E543" s="43"/>
      <c r="F543" s="43"/>
      <c r="G543" s="43"/>
      <c r="H543" s="59"/>
      <c r="I543" s="43"/>
      <c r="J543" s="43"/>
      <c r="K543" s="43"/>
      <c r="L543" s="43"/>
      <c r="M543" s="59"/>
      <c r="N543" s="59"/>
      <c r="O543" s="59"/>
      <c r="P543" s="59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 x14ac:dyDescent="0.25">
      <c r="A544" s="43"/>
      <c r="B544" s="43"/>
      <c r="C544" s="43"/>
      <c r="D544" s="43"/>
      <c r="E544" s="43"/>
      <c r="F544" s="43"/>
      <c r="G544" s="43"/>
      <c r="H544" s="59"/>
      <c r="I544" s="43"/>
      <c r="J544" s="43"/>
      <c r="K544" s="43"/>
      <c r="L544" s="43"/>
      <c r="M544" s="59"/>
      <c r="N544" s="59"/>
      <c r="O544" s="59"/>
      <c r="P544" s="59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 x14ac:dyDescent="0.25">
      <c r="A545" s="43"/>
      <c r="B545" s="43"/>
      <c r="C545" s="43"/>
      <c r="D545" s="43"/>
      <c r="E545" s="43"/>
      <c r="F545" s="43"/>
      <c r="G545" s="43"/>
      <c r="H545" s="59"/>
      <c r="I545" s="43"/>
      <c r="J545" s="43"/>
      <c r="K545" s="43"/>
      <c r="L545" s="43"/>
      <c r="M545" s="59"/>
      <c r="N545" s="59"/>
      <c r="O545" s="59"/>
      <c r="P545" s="59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 x14ac:dyDescent="0.25">
      <c r="A546" s="43"/>
      <c r="B546" s="43"/>
      <c r="C546" s="43"/>
      <c r="D546" s="43"/>
      <c r="E546" s="43"/>
      <c r="F546" s="43"/>
      <c r="G546" s="43"/>
      <c r="H546" s="59"/>
      <c r="I546" s="43"/>
      <c r="J546" s="43"/>
      <c r="K546" s="43"/>
      <c r="L546" s="43"/>
      <c r="M546" s="59"/>
      <c r="N546" s="59"/>
      <c r="O546" s="59"/>
      <c r="P546" s="59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 x14ac:dyDescent="0.25">
      <c r="A547" s="43"/>
      <c r="B547" s="43"/>
      <c r="C547" s="43"/>
      <c r="D547" s="43"/>
      <c r="E547" s="43"/>
      <c r="F547" s="43"/>
      <c r="G547" s="43"/>
      <c r="H547" s="59"/>
      <c r="I547" s="43"/>
      <c r="J547" s="43"/>
      <c r="K547" s="43"/>
      <c r="L547" s="43"/>
      <c r="M547" s="59"/>
      <c r="N547" s="59"/>
      <c r="O547" s="59"/>
      <c r="P547" s="59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 x14ac:dyDescent="0.25">
      <c r="A548" s="43"/>
      <c r="B548" s="43"/>
      <c r="C548" s="43"/>
      <c r="D548" s="43"/>
      <c r="E548" s="43"/>
      <c r="F548" s="43"/>
      <c r="G548" s="43"/>
      <c r="H548" s="59"/>
      <c r="I548" s="43"/>
      <c r="J548" s="43"/>
      <c r="K548" s="43"/>
      <c r="L548" s="43"/>
      <c r="M548" s="59"/>
      <c r="N548" s="59"/>
      <c r="O548" s="59"/>
      <c r="P548" s="59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 x14ac:dyDescent="0.25">
      <c r="A549" s="43"/>
      <c r="B549" s="43"/>
      <c r="C549" s="43"/>
      <c r="D549" s="43"/>
      <c r="E549" s="43"/>
      <c r="F549" s="43"/>
      <c r="G549" s="43"/>
      <c r="H549" s="59"/>
      <c r="I549" s="43"/>
      <c r="J549" s="43"/>
      <c r="K549" s="43"/>
      <c r="L549" s="43"/>
      <c r="M549" s="59"/>
      <c r="N549" s="59"/>
      <c r="O549" s="59"/>
      <c r="P549" s="59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 x14ac:dyDescent="0.25">
      <c r="A550" s="43"/>
      <c r="B550" s="43"/>
      <c r="C550" s="43"/>
      <c r="D550" s="43"/>
      <c r="E550" s="43"/>
      <c r="F550" s="43"/>
      <c r="G550" s="43"/>
      <c r="H550" s="59"/>
      <c r="I550" s="43"/>
      <c r="J550" s="43"/>
      <c r="K550" s="43"/>
      <c r="L550" s="43"/>
      <c r="M550" s="59"/>
      <c r="N550" s="59"/>
      <c r="O550" s="59"/>
      <c r="P550" s="59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 x14ac:dyDescent="0.25">
      <c r="A551" s="43"/>
      <c r="B551" s="43"/>
      <c r="C551" s="43"/>
      <c r="D551" s="43"/>
      <c r="E551" s="43"/>
      <c r="F551" s="43"/>
      <c r="G551" s="43"/>
      <c r="H551" s="59"/>
      <c r="I551" s="43"/>
      <c r="J551" s="43"/>
      <c r="K551" s="43"/>
      <c r="L551" s="43"/>
      <c r="M551" s="59"/>
      <c r="N551" s="59"/>
      <c r="O551" s="59"/>
      <c r="P551" s="59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 x14ac:dyDescent="0.25">
      <c r="A552" s="43"/>
      <c r="B552" s="43"/>
      <c r="C552" s="43"/>
      <c r="D552" s="43"/>
      <c r="E552" s="43"/>
      <c r="F552" s="43"/>
      <c r="G552" s="43"/>
      <c r="H552" s="59"/>
      <c r="I552" s="43"/>
      <c r="J552" s="43"/>
      <c r="K552" s="43"/>
      <c r="L552" s="43"/>
      <c r="M552" s="59"/>
      <c r="N552" s="59"/>
      <c r="O552" s="59"/>
      <c r="P552" s="59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 x14ac:dyDescent="0.25">
      <c r="A553" s="43"/>
      <c r="B553" s="43"/>
      <c r="C553" s="43"/>
      <c r="D553" s="43"/>
      <c r="E553" s="43"/>
      <c r="F553" s="43"/>
      <c r="G553" s="43"/>
      <c r="H553" s="59"/>
      <c r="I553" s="43"/>
      <c r="J553" s="43"/>
      <c r="K553" s="43"/>
      <c r="L553" s="43"/>
      <c r="M553" s="59"/>
      <c r="N553" s="59"/>
      <c r="O553" s="59"/>
      <c r="P553" s="59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 x14ac:dyDescent="0.25">
      <c r="A554" s="43"/>
      <c r="B554" s="43"/>
      <c r="C554" s="43"/>
      <c r="D554" s="43"/>
      <c r="E554" s="43"/>
      <c r="F554" s="43"/>
      <c r="G554" s="43"/>
      <c r="H554" s="59"/>
      <c r="I554" s="43"/>
      <c r="J554" s="43"/>
      <c r="K554" s="43"/>
      <c r="L554" s="43"/>
      <c r="M554" s="59"/>
      <c r="N554" s="59"/>
      <c r="O554" s="59"/>
      <c r="P554" s="59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 x14ac:dyDescent="0.25">
      <c r="A555" s="43"/>
      <c r="B555" s="43"/>
      <c r="C555" s="43"/>
      <c r="D555" s="43"/>
      <c r="E555" s="43"/>
      <c r="F555" s="43"/>
      <c r="G555" s="43"/>
      <c r="H555" s="59"/>
      <c r="I555" s="43"/>
      <c r="J555" s="43"/>
      <c r="K555" s="43"/>
      <c r="L555" s="43"/>
      <c r="M555" s="59"/>
      <c r="N555" s="59"/>
      <c r="O555" s="59"/>
      <c r="P555" s="59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 x14ac:dyDescent="0.25">
      <c r="A556" s="43"/>
      <c r="B556" s="43"/>
      <c r="C556" s="43"/>
      <c r="D556" s="43"/>
      <c r="E556" s="43"/>
      <c r="F556" s="43"/>
      <c r="G556" s="43"/>
      <c r="H556" s="59"/>
      <c r="I556" s="43"/>
      <c r="J556" s="43"/>
      <c r="K556" s="43"/>
      <c r="L556" s="43"/>
      <c r="M556" s="59"/>
      <c r="N556" s="59"/>
      <c r="O556" s="59"/>
      <c r="P556" s="59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 x14ac:dyDescent="0.25">
      <c r="A557" s="43"/>
      <c r="B557" s="43"/>
      <c r="C557" s="43"/>
      <c r="D557" s="43"/>
      <c r="E557" s="43"/>
      <c r="F557" s="43"/>
      <c r="G557" s="43"/>
      <c r="H557" s="59"/>
      <c r="I557" s="43"/>
      <c r="J557" s="43"/>
      <c r="K557" s="43"/>
      <c r="L557" s="43"/>
      <c r="M557" s="59"/>
      <c r="N557" s="59"/>
      <c r="O557" s="59"/>
      <c r="P557" s="59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 x14ac:dyDescent="0.25">
      <c r="A558" s="43"/>
      <c r="B558" s="43"/>
      <c r="C558" s="43"/>
      <c r="D558" s="43"/>
      <c r="E558" s="43"/>
      <c r="F558" s="43"/>
      <c r="G558" s="43"/>
      <c r="H558" s="59"/>
      <c r="I558" s="43"/>
      <c r="J558" s="43"/>
      <c r="K558" s="43"/>
      <c r="L558" s="43"/>
      <c r="M558" s="59"/>
      <c r="N558" s="59"/>
      <c r="O558" s="59"/>
      <c r="P558" s="59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 x14ac:dyDescent="0.25">
      <c r="A559" s="43"/>
      <c r="B559" s="43"/>
      <c r="C559" s="43"/>
      <c r="D559" s="43"/>
      <c r="E559" s="43"/>
      <c r="F559" s="43"/>
      <c r="G559" s="43"/>
      <c r="H559" s="59"/>
      <c r="I559" s="43"/>
      <c r="J559" s="43"/>
      <c r="K559" s="43"/>
      <c r="L559" s="43"/>
      <c r="M559" s="59"/>
      <c r="N559" s="59"/>
      <c r="O559" s="59"/>
      <c r="P559" s="59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 x14ac:dyDescent="0.25">
      <c r="A560" s="43"/>
      <c r="B560" s="43"/>
      <c r="C560" s="43"/>
      <c r="D560" s="43"/>
      <c r="E560" s="43"/>
      <c r="F560" s="43"/>
      <c r="G560" s="43"/>
      <c r="H560" s="59"/>
      <c r="I560" s="43"/>
      <c r="J560" s="43"/>
      <c r="K560" s="43"/>
      <c r="L560" s="43"/>
      <c r="M560" s="59"/>
      <c r="N560" s="59"/>
      <c r="O560" s="59"/>
      <c r="P560" s="59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 x14ac:dyDescent="0.25">
      <c r="A561" s="43"/>
      <c r="B561" s="43"/>
      <c r="C561" s="43"/>
      <c r="D561" s="43"/>
      <c r="E561" s="43"/>
      <c r="F561" s="43"/>
      <c r="G561" s="43"/>
      <c r="H561" s="59"/>
      <c r="I561" s="43"/>
      <c r="J561" s="43"/>
      <c r="K561" s="43"/>
      <c r="L561" s="43"/>
      <c r="M561" s="59"/>
      <c r="N561" s="59"/>
      <c r="O561" s="59"/>
      <c r="P561" s="59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 x14ac:dyDescent="0.25">
      <c r="A562" s="43"/>
      <c r="B562" s="43"/>
      <c r="C562" s="43"/>
      <c r="D562" s="43"/>
      <c r="E562" s="43"/>
      <c r="F562" s="43"/>
      <c r="G562" s="43"/>
      <c r="H562" s="59"/>
      <c r="I562" s="43"/>
      <c r="J562" s="43"/>
      <c r="K562" s="43"/>
      <c r="L562" s="43"/>
      <c r="M562" s="59"/>
      <c r="N562" s="59"/>
      <c r="O562" s="59"/>
      <c r="P562" s="59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 x14ac:dyDescent="0.25">
      <c r="A563" s="43"/>
      <c r="B563" s="43"/>
      <c r="C563" s="43"/>
      <c r="D563" s="43"/>
      <c r="E563" s="43"/>
      <c r="F563" s="43"/>
      <c r="G563" s="43"/>
      <c r="H563" s="59"/>
      <c r="I563" s="43"/>
      <c r="J563" s="43"/>
      <c r="K563" s="43"/>
      <c r="L563" s="43"/>
      <c r="M563" s="59"/>
      <c r="N563" s="59"/>
      <c r="O563" s="59"/>
      <c r="P563" s="59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 x14ac:dyDescent="0.25">
      <c r="A564" s="43"/>
      <c r="B564" s="43"/>
      <c r="C564" s="43"/>
      <c r="D564" s="43"/>
      <c r="E564" s="43"/>
      <c r="F564" s="43"/>
      <c r="G564" s="43"/>
      <c r="H564" s="59"/>
      <c r="I564" s="43"/>
      <c r="J564" s="43"/>
      <c r="K564" s="43"/>
      <c r="L564" s="43"/>
      <c r="M564" s="59"/>
      <c r="N564" s="59"/>
      <c r="O564" s="59"/>
      <c r="P564" s="59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 x14ac:dyDescent="0.25">
      <c r="A565" s="43"/>
      <c r="B565" s="43"/>
      <c r="C565" s="43"/>
      <c r="D565" s="43"/>
      <c r="E565" s="43"/>
      <c r="F565" s="43"/>
      <c r="G565" s="43"/>
      <c r="H565" s="59"/>
      <c r="I565" s="43"/>
      <c r="J565" s="43"/>
      <c r="K565" s="43"/>
      <c r="L565" s="43"/>
      <c r="M565" s="59"/>
      <c r="N565" s="59"/>
      <c r="O565" s="59"/>
      <c r="P565" s="59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 x14ac:dyDescent="0.25">
      <c r="A566" s="43"/>
      <c r="B566" s="43"/>
      <c r="C566" s="43"/>
      <c r="D566" s="43"/>
      <c r="E566" s="43"/>
      <c r="F566" s="43"/>
      <c r="G566" s="43"/>
      <c r="H566" s="59"/>
      <c r="I566" s="43"/>
      <c r="J566" s="43"/>
      <c r="K566" s="43"/>
      <c r="L566" s="43"/>
      <c r="M566" s="59"/>
      <c r="N566" s="59"/>
      <c r="O566" s="59"/>
      <c r="P566" s="59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 x14ac:dyDescent="0.25">
      <c r="A567" s="43"/>
      <c r="B567" s="43"/>
      <c r="C567" s="43"/>
      <c r="D567" s="43"/>
      <c r="E567" s="43"/>
      <c r="F567" s="43"/>
      <c r="G567" s="43"/>
      <c r="H567" s="59"/>
      <c r="I567" s="43"/>
      <c r="J567" s="43"/>
      <c r="K567" s="43"/>
      <c r="L567" s="43"/>
      <c r="M567" s="59"/>
      <c r="N567" s="59"/>
      <c r="O567" s="59"/>
      <c r="P567" s="59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 x14ac:dyDescent="0.25">
      <c r="A568" s="43"/>
      <c r="B568" s="43"/>
      <c r="C568" s="43"/>
      <c r="D568" s="43"/>
      <c r="E568" s="43"/>
      <c r="F568" s="43"/>
      <c r="G568" s="43"/>
      <c r="H568" s="59"/>
      <c r="I568" s="43"/>
      <c r="J568" s="43"/>
      <c r="K568" s="43"/>
      <c r="L568" s="43"/>
      <c r="M568" s="59"/>
      <c r="N568" s="59"/>
      <c r="O568" s="59"/>
      <c r="P568" s="59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 x14ac:dyDescent="0.25">
      <c r="A569" s="43"/>
      <c r="B569" s="43"/>
      <c r="C569" s="43"/>
      <c r="D569" s="43"/>
      <c r="E569" s="43"/>
      <c r="F569" s="43"/>
      <c r="G569" s="43"/>
      <c r="H569" s="59"/>
      <c r="I569" s="43"/>
      <c r="J569" s="43"/>
      <c r="K569" s="43"/>
      <c r="L569" s="43"/>
      <c r="M569" s="59"/>
      <c r="N569" s="59"/>
      <c r="O569" s="59"/>
      <c r="P569" s="59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 x14ac:dyDescent="0.25">
      <c r="A570" s="43"/>
      <c r="B570" s="43"/>
      <c r="C570" s="43"/>
      <c r="D570" s="43"/>
      <c r="E570" s="43"/>
      <c r="F570" s="43"/>
      <c r="G570" s="43"/>
      <c r="H570" s="59"/>
      <c r="I570" s="43"/>
      <c r="J570" s="43"/>
      <c r="K570" s="43"/>
      <c r="L570" s="43"/>
      <c r="M570" s="59"/>
      <c r="N570" s="59"/>
      <c r="O570" s="59"/>
      <c r="P570" s="59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 x14ac:dyDescent="0.25">
      <c r="A571" s="43"/>
      <c r="B571" s="43"/>
      <c r="C571" s="43"/>
      <c r="D571" s="43"/>
      <c r="E571" s="43"/>
      <c r="F571" s="43"/>
      <c r="G571" s="43"/>
      <c r="H571" s="59"/>
      <c r="I571" s="43"/>
      <c r="J571" s="43"/>
      <c r="K571" s="43"/>
      <c r="L571" s="43"/>
      <c r="M571" s="59"/>
      <c r="N571" s="59"/>
      <c r="O571" s="59"/>
      <c r="P571" s="59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 x14ac:dyDescent="0.25">
      <c r="A572" s="43"/>
      <c r="B572" s="43"/>
      <c r="C572" s="43"/>
      <c r="D572" s="43"/>
      <c r="E572" s="43"/>
      <c r="F572" s="43"/>
      <c r="G572" s="43"/>
      <c r="H572" s="59"/>
      <c r="I572" s="43"/>
      <c r="J572" s="43"/>
      <c r="K572" s="43"/>
      <c r="L572" s="43"/>
      <c r="M572" s="59"/>
      <c r="N572" s="59"/>
      <c r="O572" s="59"/>
      <c r="P572" s="59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 x14ac:dyDescent="0.25">
      <c r="A573" s="43"/>
      <c r="B573" s="43"/>
      <c r="C573" s="43"/>
      <c r="D573" s="43"/>
      <c r="E573" s="43"/>
      <c r="F573" s="43"/>
      <c r="G573" s="43"/>
      <c r="H573" s="59"/>
      <c r="I573" s="43"/>
      <c r="J573" s="43"/>
      <c r="K573" s="43"/>
      <c r="L573" s="43"/>
      <c r="M573" s="59"/>
      <c r="N573" s="59"/>
      <c r="O573" s="59"/>
      <c r="P573" s="59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 x14ac:dyDescent="0.25">
      <c r="A574" s="43"/>
      <c r="B574" s="43"/>
      <c r="C574" s="43"/>
      <c r="D574" s="43"/>
      <c r="E574" s="43"/>
      <c r="F574" s="43"/>
      <c r="G574" s="43"/>
      <c r="H574" s="59"/>
      <c r="I574" s="43"/>
      <c r="J574" s="43"/>
      <c r="K574" s="43"/>
      <c r="L574" s="43"/>
      <c r="M574" s="59"/>
      <c r="N574" s="59"/>
      <c r="O574" s="59"/>
      <c r="P574" s="59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 x14ac:dyDescent="0.25">
      <c r="A575" s="43"/>
      <c r="B575" s="43"/>
      <c r="C575" s="43"/>
      <c r="D575" s="43"/>
      <c r="E575" s="43"/>
      <c r="F575" s="43"/>
      <c r="G575" s="43"/>
      <c r="H575" s="59"/>
      <c r="I575" s="43"/>
      <c r="J575" s="43"/>
      <c r="K575" s="43"/>
      <c r="L575" s="43"/>
      <c r="M575" s="59"/>
      <c r="N575" s="59"/>
      <c r="O575" s="59"/>
      <c r="P575" s="59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 x14ac:dyDescent="0.25">
      <c r="A576" s="43"/>
      <c r="B576" s="43"/>
      <c r="C576" s="43"/>
      <c r="D576" s="43"/>
      <c r="E576" s="43"/>
      <c r="F576" s="43"/>
      <c r="G576" s="43"/>
      <c r="H576" s="59"/>
      <c r="I576" s="43"/>
      <c r="J576" s="43"/>
      <c r="K576" s="43"/>
      <c r="L576" s="43"/>
      <c r="M576" s="59"/>
      <c r="N576" s="59"/>
      <c r="O576" s="59"/>
      <c r="P576" s="59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 x14ac:dyDescent="0.25">
      <c r="A577" s="43"/>
      <c r="B577" s="43"/>
      <c r="C577" s="43"/>
      <c r="D577" s="43"/>
      <c r="E577" s="43"/>
      <c r="F577" s="43"/>
      <c r="G577" s="43"/>
      <c r="H577" s="59"/>
      <c r="I577" s="43"/>
      <c r="J577" s="43"/>
      <c r="K577" s="43"/>
      <c r="L577" s="43"/>
      <c r="M577" s="59"/>
      <c r="N577" s="59"/>
      <c r="O577" s="59"/>
      <c r="P577" s="59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 x14ac:dyDescent="0.25">
      <c r="A578" s="43"/>
      <c r="B578" s="43"/>
      <c r="C578" s="43"/>
      <c r="D578" s="43"/>
      <c r="E578" s="43"/>
      <c r="F578" s="43"/>
      <c r="G578" s="43"/>
      <c r="H578" s="59"/>
      <c r="I578" s="43"/>
      <c r="J578" s="43"/>
      <c r="K578" s="43"/>
      <c r="L578" s="43"/>
      <c r="M578" s="59"/>
      <c r="N578" s="59"/>
      <c r="O578" s="59"/>
      <c r="P578" s="59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 x14ac:dyDescent="0.25">
      <c r="A579" s="43"/>
      <c r="B579" s="43"/>
      <c r="C579" s="43"/>
      <c r="D579" s="43"/>
      <c r="E579" s="43"/>
      <c r="F579" s="43"/>
      <c r="G579" s="43"/>
      <c r="H579" s="59"/>
      <c r="I579" s="43"/>
      <c r="J579" s="43"/>
      <c r="K579" s="43"/>
      <c r="L579" s="43"/>
      <c r="M579" s="59"/>
      <c r="N579" s="59"/>
      <c r="O579" s="59"/>
      <c r="P579" s="59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 x14ac:dyDescent="0.25">
      <c r="A580" s="43"/>
      <c r="B580" s="43"/>
      <c r="C580" s="43"/>
      <c r="D580" s="43"/>
      <c r="E580" s="43"/>
      <c r="F580" s="43"/>
      <c r="G580" s="43"/>
      <c r="H580" s="59"/>
      <c r="I580" s="43"/>
      <c r="J580" s="43"/>
      <c r="K580" s="43"/>
      <c r="L580" s="43"/>
      <c r="M580" s="59"/>
      <c r="N580" s="59"/>
      <c r="O580" s="59"/>
      <c r="P580" s="59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 x14ac:dyDescent="0.25">
      <c r="A581" s="43"/>
      <c r="B581" s="43"/>
      <c r="C581" s="43"/>
      <c r="D581" s="43"/>
      <c r="E581" s="43"/>
      <c r="F581" s="43"/>
      <c r="G581" s="43"/>
      <c r="H581" s="59"/>
      <c r="I581" s="43"/>
      <c r="J581" s="43"/>
      <c r="K581" s="43"/>
      <c r="L581" s="43"/>
      <c r="M581" s="59"/>
      <c r="N581" s="59"/>
      <c r="O581" s="59"/>
      <c r="P581" s="59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 x14ac:dyDescent="0.25">
      <c r="A582" s="43"/>
      <c r="B582" s="43"/>
      <c r="C582" s="43"/>
      <c r="D582" s="43"/>
      <c r="E582" s="43"/>
      <c r="F582" s="43"/>
      <c r="G582" s="43"/>
      <c r="H582" s="59"/>
      <c r="I582" s="43"/>
      <c r="J582" s="43"/>
      <c r="K582" s="43"/>
      <c r="L582" s="43"/>
      <c r="M582" s="59"/>
      <c r="N582" s="59"/>
      <c r="O582" s="59"/>
      <c r="P582" s="59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 x14ac:dyDescent="0.25">
      <c r="A583" s="43"/>
      <c r="B583" s="43"/>
      <c r="C583" s="43"/>
      <c r="D583" s="43"/>
      <c r="E583" s="43"/>
      <c r="F583" s="43"/>
      <c r="G583" s="43"/>
      <c r="H583" s="59"/>
      <c r="I583" s="43"/>
      <c r="J583" s="43"/>
      <c r="K583" s="43"/>
      <c r="L583" s="43"/>
      <c r="M583" s="59"/>
      <c r="N583" s="59"/>
      <c r="O583" s="59"/>
      <c r="P583" s="59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 x14ac:dyDescent="0.25">
      <c r="A584" s="43"/>
      <c r="B584" s="43"/>
      <c r="C584" s="43"/>
      <c r="D584" s="43"/>
      <c r="E584" s="43"/>
      <c r="F584" s="43"/>
      <c r="G584" s="43"/>
      <c r="H584" s="59"/>
      <c r="I584" s="43"/>
      <c r="J584" s="43"/>
      <c r="K584" s="43"/>
      <c r="L584" s="43"/>
      <c r="M584" s="59"/>
      <c r="N584" s="59"/>
      <c r="O584" s="59"/>
      <c r="P584" s="59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 x14ac:dyDescent="0.25">
      <c r="A585" s="43"/>
      <c r="B585" s="43"/>
      <c r="C585" s="43"/>
      <c r="D585" s="43"/>
      <c r="E585" s="43"/>
      <c r="F585" s="43"/>
      <c r="G585" s="43"/>
      <c r="H585" s="59"/>
      <c r="I585" s="43"/>
      <c r="J585" s="43"/>
      <c r="K585" s="43"/>
      <c r="L585" s="43"/>
      <c r="M585" s="59"/>
      <c r="N585" s="59"/>
      <c r="O585" s="59"/>
      <c r="P585" s="59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 x14ac:dyDescent="0.25">
      <c r="A586" s="43"/>
      <c r="B586" s="43"/>
      <c r="C586" s="43"/>
      <c r="D586" s="43"/>
      <c r="E586" s="43"/>
      <c r="F586" s="43"/>
      <c r="G586" s="43"/>
      <c r="H586" s="59"/>
      <c r="I586" s="43"/>
      <c r="J586" s="43"/>
      <c r="K586" s="43"/>
      <c r="L586" s="43"/>
      <c r="M586" s="59"/>
      <c r="N586" s="59"/>
      <c r="O586" s="59"/>
      <c r="P586" s="59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 x14ac:dyDescent="0.25">
      <c r="A587" s="43"/>
      <c r="B587" s="43"/>
      <c r="C587" s="43"/>
      <c r="D587" s="43"/>
      <c r="E587" s="43"/>
      <c r="F587" s="43"/>
      <c r="G587" s="43"/>
      <c r="H587" s="59"/>
      <c r="I587" s="43"/>
      <c r="J587" s="43"/>
      <c r="K587" s="43"/>
      <c r="L587" s="43"/>
      <c r="M587" s="59"/>
      <c r="N587" s="59"/>
      <c r="O587" s="59"/>
      <c r="P587" s="59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 x14ac:dyDescent="0.25">
      <c r="A588" s="43"/>
      <c r="B588" s="43"/>
      <c r="C588" s="43"/>
      <c r="D588" s="43"/>
      <c r="E588" s="43"/>
      <c r="F588" s="43"/>
      <c r="G588" s="43"/>
      <c r="H588" s="59"/>
      <c r="I588" s="43"/>
      <c r="J588" s="43"/>
      <c r="K588" s="43"/>
      <c r="L588" s="43"/>
      <c r="M588" s="59"/>
      <c r="N588" s="59"/>
      <c r="O588" s="59"/>
      <c r="P588" s="59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 x14ac:dyDescent="0.25">
      <c r="A589" s="43"/>
      <c r="B589" s="43"/>
      <c r="C589" s="43"/>
      <c r="D589" s="43"/>
      <c r="E589" s="43"/>
      <c r="F589" s="43"/>
      <c r="G589" s="43"/>
      <c r="H589" s="59"/>
      <c r="I589" s="43"/>
      <c r="J589" s="43"/>
      <c r="K589" s="43"/>
      <c r="L589" s="43"/>
      <c r="M589" s="59"/>
      <c r="N589" s="59"/>
      <c r="O589" s="59"/>
      <c r="P589" s="59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 x14ac:dyDescent="0.25">
      <c r="A590" s="43"/>
      <c r="B590" s="43"/>
      <c r="C590" s="43"/>
      <c r="D590" s="43"/>
      <c r="E590" s="43"/>
      <c r="F590" s="43"/>
      <c r="G590" s="43"/>
      <c r="H590" s="59"/>
      <c r="I590" s="43"/>
      <c r="J590" s="43"/>
      <c r="K590" s="43"/>
      <c r="L590" s="43"/>
      <c r="M590" s="59"/>
      <c r="N590" s="59"/>
      <c r="O590" s="59"/>
      <c r="P590" s="59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 x14ac:dyDescent="0.25">
      <c r="A591" s="43"/>
      <c r="B591" s="43"/>
      <c r="C591" s="43"/>
      <c r="D591" s="43"/>
      <c r="E591" s="43"/>
      <c r="F591" s="43"/>
      <c r="G591" s="43"/>
      <c r="H591" s="59"/>
      <c r="I591" s="43"/>
      <c r="J591" s="43"/>
      <c r="K591" s="43"/>
      <c r="L591" s="43"/>
      <c r="M591" s="59"/>
      <c r="N591" s="59"/>
      <c r="O591" s="59"/>
      <c r="P591" s="59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 x14ac:dyDescent="0.25">
      <c r="A592" s="43"/>
      <c r="B592" s="43"/>
      <c r="C592" s="43"/>
      <c r="D592" s="43"/>
      <c r="E592" s="43"/>
      <c r="F592" s="43"/>
      <c r="G592" s="43"/>
      <c r="H592" s="59"/>
      <c r="I592" s="43"/>
      <c r="J592" s="43"/>
      <c r="K592" s="43"/>
      <c r="L592" s="43"/>
      <c r="M592" s="59"/>
      <c r="N592" s="59"/>
      <c r="O592" s="59"/>
      <c r="P592" s="59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 x14ac:dyDescent="0.25">
      <c r="A593" s="43"/>
      <c r="B593" s="43"/>
      <c r="C593" s="43"/>
      <c r="D593" s="43"/>
      <c r="E593" s="43"/>
      <c r="F593" s="43"/>
      <c r="G593" s="43"/>
      <c r="H593" s="59"/>
      <c r="I593" s="43"/>
      <c r="J593" s="43"/>
      <c r="K593" s="43"/>
      <c r="L593" s="43"/>
      <c r="M593" s="59"/>
      <c r="N593" s="59"/>
      <c r="O593" s="59"/>
      <c r="P593" s="59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 x14ac:dyDescent="0.25">
      <c r="A594" s="43"/>
      <c r="B594" s="43"/>
      <c r="C594" s="43"/>
      <c r="D594" s="43"/>
      <c r="E594" s="43"/>
      <c r="F594" s="43"/>
      <c r="G594" s="43"/>
      <c r="H594" s="59"/>
      <c r="I594" s="43"/>
      <c r="J594" s="43"/>
      <c r="K594" s="43"/>
      <c r="L594" s="43"/>
      <c r="M594" s="59"/>
      <c r="N594" s="59"/>
      <c r="O594" s="59"/>
      <c r="P594" s="59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 x14ac:dyDescent="0.25">
      <c r="A595" s="43"/>
      <c r="B595" s="43"/>
      <c r="C595" s="43"/>
      <c r="D595" s="43"/>
      <c r="E595" s="43"/>
      <c r="F595" s="43"/>
      <c r="G595" s="43"/>
      <c r="H595" s="59"/>
      <c r="I595" s="43"/>
      <c r="J595" s="43"/>
      <c r="K595" s="43"/>
      <c r="L595" s="43"/>
      <c r="M595" s="59"/>
      <c r="N595" s="59"/>
      <c r="O595" s="59"/>
      <c r="P595" s="59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 x14ac:dyDescent="0.25">
      <c r="A596" s="43"/>
      <c r="B596" s="43"/>
      <c r="C596" s="43"/>
      <c r="D596" s="43"/>
      <c r="E596" s="43"/>
      <c r="F596" s="43"/>
      <c r="G596" s="43"/>
      <c r="H596" s="59"/>
      <c r="I596" s="43"/>
      <c r="J596" s="43"/>
      <c r="K596" s="43"/>
      <c r="L596" s="43"/>
      <c r="M596" s="59"/>
      <c r="N596" s="59"/>
      <c r="O596" s="59"/>
      <c r="P596" s="59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 x14ac:dyDescent="0.25">
      <c r="A597" s="43"/>
      <c r="B597" s="43"/>
      <c r="C597" s="43"/>
      <c r="D597" s="43"/>
      <c r="E597" s="43"/>
      <c r="F597" s="43"/>
      <c r="G597" s="43"/>
      <c r="H597" s="59"/>
      <c r="I597" s="43"/>
      <c r="J597" s="43"/>
      <c r="K597" s="43"/>
      <c r="L597" s="43"/>
      <c r="M597" s="59"/>
      <c r="N597" s="59"/>
      <c r="O597" s="59"/>
      <c r="P597" s="59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 x14ac:dyDescent="0.25">
      <c r="A598" s="43"/>
      <c r="B598" s="43"/>
      <c r="C598" s="43"/>
      <c r="D598" s="43"/>
      <c r="E598" s="43"/>
      <c r="F598" s="43"/>
      <c r="G598" s="43"/>
      <c r="H598" s="59"/>
      <c r="I598" s="43"/>
      <c r="J598" s="43"/>
      <c r="K598" s="43"/>
      <c r="L598" s="43"/>
      <c r="M598" s="59"/>
      <c r="N598" s="59"/>
      <c r="O598" s="59"/>
      <c r="P598" s="59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 x14ac:dyDescent="0.25">
      <c r="A599" s="43"/>
      <c r="B599" s="43"/>
      <c r="C599" s="43"/>
      <c r="D599" s="43"/>
      <c r="E599" s="43"/>
      <c r="F599" s="43"/>
      <c r="G599" s="43"/>
      <c r="H599" s="59"/>
      <c r="I599" s="43"/>
      <c r="J599" s="43"/>
      <c r="K599" s="43"/>
      <c r="L599" s="43"/>
      <c r="M599" s="59"/>
      <c r="N599" s="59"/>
      <c r="O599" s="59"/>
      <c r="P599" s="59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 x14ac:dyDescent="0.25">
      <c r="A600" s="43"/>
      <c r="B600" s="43"/>
      <c r="C600" s="43"/>
      <c r="D600" s="43"/>
      <c r="E600" s="43"/>
      <c r="F600" s="43"/>
      <c r="G600" s="43"/>
      <c r="H600" s="59"/>
      <c r="I600" s="43"/>
      <c r="J600" s="43"/>
      <c r="K600" s="43"/>
      <c r="L600" s="43"/>
      <c r="M600" s="59"/>
      <c r="N600" s="59"/>
      <c r="O600" s="59"/>
      <c r="P600" s="59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 x14ac:dyDescent="0.25">
      <c r="A601" s="43"/>
      <c r="B601" s="43"/>
      <c r="C601" s="43"/>
      <c r="D601" s="43"/>
      <c r="E601" s="43"/>
      <c r="F601" s="43"/>
      <c r="G601" s="43"/>
      <c r="H601" s="59"/>
      <c r="I601" s="43"/>
      <c r="J601" s="43"/>
      <c r="K601" s="43"/>
      <c r="L601" s="43"/>
      <c r="M601" s="59"/>
      <c r="N601" s="59"/>
      <c r="O601" s="59"/>
      <c r="P601" s="59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 x14ac:dyDescent="0.25">
      <c r="A602" s="43"/>
      <c r="B602" s="43"/>
      <c r="C602" s="43"/>
      <c r="D602" s="43"/>
      <c r="E602" s="43"/>
      <c r="F602" s="43"/>
      <c r="G602" s="43"/>
      <c r="H602" s="59"/>
      <c r="I602" s="43"/>
      <c r="J602" s="43"/>
      <c r="K602" s="43"/>
      <c r="L602" s="43"/>
      <c r="M602" s="59"/>
      <c r="N602" s="59"/>
      <c r="O602" s="59"/>
      <c r="P602" s="59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 x14ac:dyDescent="0.25">
      <c r="A603" s="43"/>
      <c r="B603" s="43"/>
      <c r="C603" s="43"/>
      <c r="D603" s="43"/>
      <c r="E603" s="43"/>
      <c r="F603" s="43"/>
      <c r="G603" s="43"/>
      <c r="H603" s="59"/>
      <c r="I603" s="43"/>
      <c r="J603" s="43"/>
      <c r="K603" s="43"/>
      <c r="L603" s="43"/>
      <c r="M603" s="59"/>
      <c r="N603" s="59"/>
      <c r="O603" s="59"/>
      <c r="P603" s="59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 x14ac:dyDescent="0.25">
      <c r="A604" s="43"/>
      <c r="B604" s="43"/>
      <c r="C604" s="43"/>
      <c r="D604" s="43"/>
      <c r="E604" s="43"/>
      <c r="F604" s="43"/>
      <c r="G604" s="43"/>
      <c r="H604" s="59"/>
      <c r="I604" s="43"/>
      <c r="J604" s="43"/>
      <c r="K604" s="43"/>
      <c r="L604" s="43"/>
      <c r="M604" s="59"/>
      <c r="N604" s="59"/>
      <c r="O604" s="59"/>
      <c r="P604" s="59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 x14ac:dyDescent="0.25">
      <c r="A605" s="43"/>
      <c r="B605" s="43"/>
      <c r="C605" s="43"/>
      <c r="D605" s="43"/>
      <c r="E605" s="43"/>
      <c r="F605" s="43"/>
      <c r="G605" s="43"/>
      <c r="H605" s="59"/>
      <c r="I605" s="43"/>
      <c r="J605" s="43"/>
      <c r="K605" s="43"/>
      <c r="L605" s="43"/>
      <c r="M605" s="59"/>
      <c r="N605" s="59"/>
      <c r="O605" s="59"/>
      <c r="P605" s="59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 x14ac:dyDescent="0.25">
      <c r="A606" s="43"/>
      <c r="B606" s="43"/>
      <c r="C606" s="43"/>
      <c r="D606" s="43"/>
      <c r="E606" s="43"/>
      <c r="F606" s="43"/>
      <c r="G606" s="43"/>
      <c r="H606" s="59"/>
      <c r="I606" s="43"/>
      <c r="J606" s="43"/>
      <c r="K606" s="43"/>
      <c r="L606" s="43"/>
      <c r="M606" s="59"/>
      <c r="N606" s="59"/>
      <c r="O606" s="59"/>
      <c r="P606" s="59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 x14ac:dyDescent="0.25">
      <c r="A607" s="43"/>
      <c r="B607" s="43"/>
      <c r="C607" s="43"/>
      <c r="D607" s="43"/>
      <c r="E607" s="43"/>
      <c r="F607" s="43"/>
      <c r="G607" s="43"/>
      <c r="H607" s="59"/>
      <c r="I607" s="43"/>
      <c r="J607" s="43"/>
      <c r="K607" s="43"/>
      <c r="L607" s="43"/>
      <c r="M607" s="59"/>
      <c r="N607" s="59"/>
      <c r="O607" s="59"/>
      <c r="P607" s="59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 x14ac:dyDescent="0.25">
      <c r="A608" s="43"/>
      <c r="B608" s="43"/>
      <c r="C608" s="43"/>
      <c r="D608" s="43"/>
      <c r="E608" s="43"/>
      <c r="F608" s="43"/>
      <c r="G608" s="43"/>
      <c r="H608" s="59"/>
      <c r="I608" s="43"/>
      <c r="J608" s="43"/>
      <c r="K608" s="43"/>
      <c r="L608" s="43"/>
      <c r="M608" s="59"/>
      <c r="N608" s="59"/>
      <c r="O608" s="59"/>
      <c r="P608" s="59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 x14ac:dyDescent="0.25">
      <c r="A609" s="43"/>
      <c r="B609" s="43"/>
      <c r="C609" s="43"/>
      <c r="D609" s="43"/>
      <c r="E609" s="43"/>
      <c r="F609" s="43"/>
      <c r="G609" s="43"/>
      <c r="H609" s="59"/>
      <c r="I609" s="43"/>
      <c r="J609" s="43"/>
      <c r="K609" s="43"/>
      <c r="L609" s="43"/>
      <c r="M609" s="59"/>
      <c r="N609" s="59"/>
      <c r="O609" s="59"/>
      <c r="P609" s="59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 x14ac:dyDescent="0.25">
      <c r="A610" s="43"/>
      <c r="B610" s="43"/>
      <c r="C610" s="43"/>
      <c r="D610" s="43"/>
      <c r="E610" s="43"/>
      <c r="F610" s="43"/>
      <c r="G610" s="43"/>
      <c r="H610" s="59"/>
      <c r="I610" s="43"/>
      <c r="J610" s="43"/>
      <c r="K610" s="43"/>
      <c r="L610" s="43"/>
      <c r="M610" s="59"/>
      <c r="N610" s="59"/>
      <c r="O610" s="59"/>
      <c r="P610" s="59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 x14ac:dyDescent="0.25">
      <c r="A611" s="43"/>
      <c r="B611" s="43"/>
      <c r="C611" s="43"/>
      <c r="D611" s="43"/>
      <c r="E611" s="43"/>
      <c r="F611" s="43"/>
      <c r="G611" s="43"/>
      <c r="H611" s="59"/>
      <c r="I611" s="43"/>
      <c r="J611" s="43"/>
      <c r="K611" s="43"/>
      <c r="L611" s="43"/>
      <c r="M611" s="59"/>
      <c r="N611" s="59"/>
      <c r="O611" s="59"/>
      <c r="P611" s="59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 x14ac:dyDescent="0.25">
      <c r="A612" s="43"/>
      <c r="B612" s="43"/>
      <c r="C612" s="43"/>
      <c r="D612" s="43"/>
      <c r="E612" s="43"/>
      <c r="F612" s="43"/>
      <c r="G612" s="43"/>
      <c r="H612" s="59"/>
      <c r="I612" s="43"/>
      <c r="J612" s="43"/>
      <c r="K612" s="43"/>
      <c r="L612" s="43"/>
      <c r="M612" s="59"/>
      <c r="N612" s="59"/>
      <c r="O612" s="59"/>
      <c r="P612" s="59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 x14ac:dyDescent="0.25">
      <c r="A613" s="43"/>
      <c r="B613" s="43"/>
      <c r="C613" s="43"/>
      <c r="D613" s="43"/>
      <c r="E613" s="43"/>
      <c r="F613" s="43"/>
      <c r="G613" s="43"/>
      <c r="H613" s="59"/>
      <c r="I613" s="43"/>
      <c r="J613" s="43"/>
      <c r="K613" s="43"/>
      <c r="L613" s="43"/>
      <c r="M613" s="59"/>
      <c r="N613" s="59"/>
      <c r="O613" s="59"/>
      <c r="P613" s="59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 x14ac:dyDescent="0.25">
      <c r="A614" s="43"/>
      <c r="B614" s="43"/>
      <c r="C614" s="43"/>
      <c r="D614" s="43"/>
      <c r="E614" s="43"/>
      <c r="F614" s="43"/>
      <c r="G614" s="43"/>
      <c r="H614" s="59"/>
      <c r="I614" s="43"/>
      <c r="J614" s="43"/>
      <c r="K614" s="43"/>
      <c r="L614" s="43"/>
      <c r="M614" s="59"/>
      <c r="N614" s="59"/>
      <c r="O614" s="59"/>
      <c r="P614" s="59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 x14ac:dyDescent="0.25">
      <c r="A615" s="43"/>
      <c r="B615" s="43"/>
      <c r="C615" s="43"/>
      <c r="D615" s="43"/>
      <c r="E615" s="43"/>
      <c r="F615" s="43"/>
      <c r="G615" s="43"/>
      <c r="H615" s="59"/>
      <c r="I615" s="43"/>
      <c r="J615" s="43"/>
      <c r="K615" s="43"/>
      <c r="L615" s="43"/>
      <c r="M615" s="59"/>
      <c r="N615" s="59"/>
      <c r="O615" s="59"/>
      <c r="P615" s="59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 x14ac:dyDescent="0.25">
      <c r="A616" s="43"/>
      <c r="B616" s="43"/>
      <c r="C616" s="43"/>
      <c r="D616" s="43"/>
      <c r="E616" s="43"/>
      <c r="F616" s="43"/>
      <c r="G616" s="43"/>
      <c r="H616" s="59"/>
      <c r="I616" s="43"/>
      <c r="J616" s="43"/>
      <c r="K616" s="43"/>
      <c r="L616" s="43"/>
      <c r="M616" s="59"/>
      <c r="N616" s="59"/>
      <c r="O616" s="59"/>
      <c r="P616" s="59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 x14ac:dyDescent="0.25">
      <c r="A617" s="43"/>
      <c r="B617" s="43"/>
      <c r="C617" s="43"/>
      <c r="D617" s="43"/>
      <c r="E617" s="43"/>
      <c r="F617" s="43"/>
      <c r="G617" s="43"/>
      <c r="H617" s="59"/>
      <c r="I617" s="43"/>
      <c r="J617" s="43"/>
      <c r="K617" s="43"/>
      <c r="L617" s="43"/>
      <c r="M617" s="59"/>
      <c r="N617" s="59"/>
      <c r="O617" s="59"/>
      <c r="P617" s="59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 x14ac:dyDescent="0.25">
      <c r="A618" s="43"/>
      <c r="B618" s="43"/>
      <c r="C618" s="43"/>
      <c r="D618" s="43"/>
      <c r="E618" s="43"/>
      <c r="F618" s="43"/>
      <c r="G618" s="43"/>
      <c r="H618" s="59"/>
      <c r="I618" s="43"/>
      <c r="J618" s="43"/>
      <c r="K618" s="43"/>
      <c r="L618" s="43"/>
      <c r="M618" s="59"/>
      <c r="N618" s="59"/>
      <c r="O618" s="59"/>
      <c r="P618" s="59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 x14ac:dyDescent="0.25">
      <c r="A619" s="43"/>
      <c r="B619" s="43"/>
      <c r="C619" s="43"/>
      <c r="D619" s="43"/>
      <c r="E619" s="43"/>
      <c r="F619" s="43"/>
      <c r="G619" s="43"/>
      <c r="H619" s="59"/>
      <c r="I619" s="43"/>
      <c r="J619" s="43"/>
      <c r="K619" s="43"/>
      <c r="L619" s="43"/>
      <c r="M619" s="59"/>
      <c r="N619" s="59"/>
      <c r="O619" s="59"/>
      <c r="P619" s="59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 x14ac:dyDescent="0.25">
      <c r="A620" s="43"/>
      <c r="B620" s="43"/>
      <c r="C620" s="43"/>
      <c r="D620" s="43"/>
      <c r="E620" s="43"/>
      <c r="F620" s="43"/>
      <c r="G620" s="43"/>
      <c r="H620" s="59"/>
      <c r="I620" s="43"/>
      <c r="J620" s="43"/>
      <c r="K620" s="43"/>
      <c r="L620" s="43"/>
      <c r="M620" s="59"/>
      <c r="N620" s="59"/>
      <c r="O620" s="59"/>
      <c r="P620" s="59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 x14ac:dyDescent="0.25">
      <c r="A621" s="43"/>
      <c r="B621" s="43"/>
      <c r="C621" s="43"/>
      <c r="D621" s="43"/>
      <c r="E621" s="43"/>
      <c r="F621" s="43"/>
      <c r="G621" s="43"/>
      <c r="H621" s="59"/>
      <c r="I621" s="43"/>
      <c r="J621" s="43"/>
      <c r="K621" s="43"/>
      <c r="L621" s="43"/>
      <c r="M621" s="59"/>
      <c r="N621" s="59"/>
      <c r="O621" s="59"/>
      <c r="P621" s="59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 x14ac:dyDescent="0.25">
      <c r="A622" s="43"/>
      <c r="B622" s="43"/>
      <c r="C622" s="43"/>
      <c r="D622" s="43"/>
      <c r="E622" s="43"/>
      <c r="F622" s="43"/>
      <c r="G622" s="43"/>
      <c r="H622" s="59"/>
      <c r="I622" s="43"/>
      <c r="J622" s="43"/>
      <c r="K622" s="43"/>
      <c r="L622" s="43"/>
      <c r="M622" s="59"/>
      <c r="N622" s="59"/>
      <c r="O622" s="59"/>
      <c r="P622" s="59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 x14ac:dyDescent="0.25">
      <c r="A623" s="43"/>
      <c r="B623" s="43"/>
      <c r="C623" s="43"/>
      <c r="D623" s="43"/>
      <c r="E623" s="43"/>
      <c r="F623" s="43"/>
      <c r="G623" s="43"/>
      <c r="H623" s="59"/>
      <c r="I623" s="43"/>
      <c r="J623" s="43"/>
      <c r="K623" s="43"/>
      <c r="L623" s="43"/>
      <c r="M623" s="59"/>
      <c r="N623" s="59"/>
      <c r="O623" s="59"/>
      <c r="P623" s="59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 x14ac:dyDescent="0.25">
      <c r="A624" s="43"/>
      <c r="B624" s="43"/>
      <c r="C624" s="43"/>
      <c r="D624" s="43"/>
      <c r="E624" s="43"/>
      <c r="F624" s="43"/>
      <c r="G624" s="43"/>
      <c r="H624" s="59"/>
      <c r="I624" s="43"/>
      <c r="J624" s="43"/>
      <c r="K624" s="43"/>
      <c r="L624" s="43"/>
      <c r="M624" s="59"/>
      <c r="N624" s="59"/>
      <c r="O624" s="59"/>
      <c r="P624" s="59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 x14ac:dyDescent="0.25">
      <c r="A625" s="43"/>
      <c r="B625" s="43"/>
      <c r="C625" s="43"/>
      <c r="D625" s="43"/>
      <c r="E625" s="43"/>
      <c r="F625" s="43"/>
      <c r="G625" s="43"/>
      <c r="H625" s="59"/>
      <c r="I625" s="43"/>
      <c r="J625" s="43"/>
      <c r="K625" s="43"/>
      <c r="L625" s="43"/>
      <c r="M625" s="59"/>
      <c r="N625" s="59"/>
      <c r="O625" s="59"/>
      <c r="P625" s="59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 x14ac:dyDescent="0.25">
      <c r="A626" s="43"/>
      <c r="B626" s="43"/>
      <c r="C626" s="43"/>
      <c r="D626" s="43"/>
      <c r="E626" s="43"/>
      <c r="F626" s="43"/>
      <c r="G626" s="43"/>
      <c r="H626" s="59"/>
      <c r="I626" s="43"/>
      <c r="J626" s="43"/>
      <c r="K626" s="43"/>
      <c r="L626" s="43"/>
      <c r="M626" s="59"/>
      <c r="N626" s="59"/>
      <c r="O626" s="59"/>
      <c r="P626" s="59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 x14ac:dyDescent="0.25">
      <c r="A627" s="43"/>
      <c r="B627" s="43"/>
      <c r="C627" s="43"/>
      <c r="D627" s="43"/>
      <c r="E627" s="43"/>
      <c r="F627" s="43"/>
      <c r="G627" s="43"/>
      <c r="H627" s="59"/>
      <c r="I627" s="43"/>
      <c r="J627" s="43"/>
      <c r="K627" s="43"/>
      <c r="L627" s="43"/>
      <c r="M627" s="59"/>
      <c r="N627" s="59"/>
      <c r="O627" s="59"/>
      <c r="P627" s="59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 x14ac:dyDescent="0.25">
      <c r="A628" s="43"/>
      <c r="B628" s="43"/>
      <c r="C628" s="43"/>
      <c r="D628" s="43"/>
      <c r="E628" s="43"/>
      <c r="F628" s="43"/>
      <c r="G628" s="43"/>
      <c r="H628" s="59"/>
      <c r="I628" s="43"/>
      <c r="J628" s="43"/>
      <c r="K628" s="43"/>
      <c r="L628" s="43"/>
      <c r="M628" s="59"/>
      <c r="N628" s="59"/>
      <c r="O628" s="59"/>
      <c r="P628" s="59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 x14ac:dyDescent="0.25">
      <c r="A629" s="43"/>
      <c r="B629" s="43"/>
      <c r="C629" s="43"/>
      <c r="D629" s="43"/>
      <c r="E629" s="43"/>
      <c r="F629" s="43"/>
      <c r="G629" s="43"/>
      <c r="H629" s="59"/>
      <c r="I629" s="43"/>
      <c r="J629" s="43"/>
      <c r="K629" s="43"/>
      <c r="L629" s="43"/>
      <c r="M629" s="59"/>
      <c r="N629" s="59"/>
      <c r="O629" s="59"/>
      <c r="P629" s="59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 x14ac:dyDescent="0.25">
      <c r="A630" s="43"/>
      <c r="B630" s="43"/>
      <c r="C630" s="43"/>
      <c r="D630" s="43"/>
      <c r="E630" s="43"/>
      <c r="F630" s="43"/>
      <c r="G630" s="43"/>
      <c r="H630" s="59"/>
      <c r="I630" s="43"/>
      <c r="J630" s="43"/>
      <c r="K630" s="43"/>
      <c r="L630" s="43"/>
      <c r="M630" s="59"/>
      <c r="N630" s="59"/>
      <c r="O630" s="59"/>
      <c r="P630" s="59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 x14ac:dyDescent="0.25">
      <c r="A631" s="43"/>
      <c r="B631" s="43"/>
      <c r="C631" s="43"/>
      <c r="D631" s="43"/>
      <c r="E631" s="43"/>
      <c r="F631" s="43"/>
      <c r="G631" s="43"/>
      <c r="H631" s="59"/>
      <c r="I631" s="43"/>
      <c r="J631" s="43"/>
      <c r="K631" s="43"/>
      <c r="L631" s="43"/>
      <c r="M631" s="59"/>
      <c r="N631" s="59"/>
      <c r="O631" s="59"/>
      <c r="P631" s="59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 x14ac:dyDescent="0.25">
      <c r="A632" s="43"/>
      <c r="B632" s="43"/>
      <c r="C632" s="43"/>
      <c r="D632" s="43"/>
      <c r="E632" s="43"/>
      <c r="F632" s="43"/>
      <c r="G632" s="43"/>
      <c r="H632" s="59"/>
      <c r="I632" s="43"/>
      <c r="J632" s="43"/>
      <c r="K632" s="43"/>
      <c r="L632" s="43"/>
      <c r="M632" s="59"/>
      <c r="N632" s="59"/>
      <c r="O632" s="59"/>
      <c r="P632" s="59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 x14ac:dyDescent="0.25">
      <c r="A633" s="43"/>
      <c r="B633" s="43"/>
      <c r="C633" s="43"/>
      <c r="D633" s="43"/>
      <c r="E633" s="43"/>
      <c r="F633" s="43"/>
      <c r="G633" s="43"/>
      <c r="H633" s="59"/>
      <c r="I633" s="43"/>
      <c r="J633" s="43"/>
      <c r="K633" s="43"/>
      <c r="L633" s="43"/>
      <c r="M633" s="59"/>
      <c r="N633" s="59"/>
      <c r="O633" s="59"/>
      <c r="P633" s="59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 x14ac:dyDescent="0.25">
      <c r="A634" s="43"/>
      <c r="B634" s="43"/>
      <c r="C634" s="43"/>
      <c r="D634" s="43"/>
      <c r="E634" s="43"/>
      <c r="F634" s="43"/>
      <c r="G634" s="43"/>
      <c r="H634" s="59"/>
      <c r="I634" s="43"/>
      <c r="J634" s="43"/>
      <c r="K634" s="43"/>
      <c r="L634" s="43"/>
      <c r="M634" s="59"/>
      <c r="N634" s="59"/>
      <c r="O634" s="59"/>
      <c r="P634" s="59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 x14ac:dyDescent="0.25">
      <c r="A635" s="43"/>
      <c r="B635" s="43"/>
      <c r="C635" s="43"/>
      <c r="D635" s="43"/>
      <c r="E635" s="43"/>
      <c r="F635" s="43"/>
      <c r="G635" s="43"/>
      <c r="H635" s="59"/>
      <c r="I635" s="43"/>
      <c r="J635" s="43"/>
      <c r="K635" s="43"/>
      <c r="L635" s="43"/>
      <c r="M635" s="59"/>
      <c r="N635" s="59"/>
      <c r="O635" s="59"/>
      <c r="P635" s="59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 x14ac:dyDescent="0.25">
      <c r="A636" s="43"/>
      <c r="B636" s="43"/>
      <c r="C636" s="43"/>
      <c r="D636" s="43"/>
      <c r="E636" s="43"/>
      <c r="F636" s="43"/>
      <c r="G636" s="43"/>
      <c r="H636" s="59"/>
      <c r="I636" s="43"/>
      <c r="J636" s="43"/>
      <c r="K636" s="43"/>
      <c r="L636" s="43"/>
      <c r="M636" s="59"/>
      <c r="N636" s="59"/>
      <c r="O636" s="59"/>
      <c r="P636" s="59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 x14ac:dyDescent="0.25">
      <c r="A637" s="43"/>
      <c r="B637" s="43"/>
      <c r="C637" s="43"/>
      <c r="D637" s="43"/>
      <c r="E637" s="43"/>
      <c r="F637" s="43"/>
      <c r="G637" s="43"/>
      <c r="H637" s="59"/>
      <c r="I637" s="43"/>
      <c r="J637" s="43"/>
      <c r="K637" s="43"/>
      <c r="L637" s="43"/>
      <c r="M637" s="59"/>
      <c r="N637" s="59"/>
      <c r="O637" s="59"/>
      <c r="P637" s="59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 x14ac:dyDescent="0.25">
      <c r="A638" s="43"/>
      <c r="B638" s="43"/>
      <c r="C638" s="43"/>
      <c r="D638" s="43"/>
      <c r="E638" s="43"/>
      <c r="F638" s="43"/>
      <c r="G638" s="43"/>
      <c r="H638" s="59"/>
      <c r="I638" s="43"/>
      <c r="J638" s="43"/>
      <c r="K638" s="43"/>
      <c r="L638" s="43"/>
      <c r="M638" s="59"/>
      <c r="N638" s="59"/>
      <c r="O638" s="59"/>
      <c r="P638" s="59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 x14ac:dyDescent="0.25">
      <c r="A639" s="43"/>
      <c r="B639" s="43"/>
      <c r="C639" s="43"/>
      <c r="D639" s="43"/>
      <c r="E639" s="43"/>
      <c r="F639" s="43"/>
      <c r="G639" s="43"/>
      <c r="H639" s="59"/>
      <c r="I639" s="43"/>
      <c r="J639" s="43"/>
      <c r="K639" s="43"/>
      <c r="L639" s="43"/>
      <c r="M639" s="59"/>
      <c r="N639" s="59"/>
      <c r="O639" s="59"/>
      <c r="P639" s="59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 x14ac:dyDescent="0.25">
      <c r="A640" s="43"/>
      <c r="B640" s="43"/>
      <c r="C640" s="43"/>
      <c r="D640" s="43"/>
      <c r="E640" s="43"/>
      <c r="F640" s="43"/>
      <c r="G640" s="43"/>
      <c r="H640" s="59"/>
      <c r="I640" s="43"/>
      <c r="J640" s="43"/>
      <c r="K640" s="43"/>
      <c r="L640" s="43"/>
      <c r="M640" s="59"/>
      <c r="N640" s="59"/>
      <c r="O640" s="59"/>
      <c r="P640" s="59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 x14ac:dyDescent="0.25">
      <c r="A641" s="43"/>
      <c r="B641" s="43"/>
      <c r="C641" s="43"/>
      <c r="D641" s="43"/>
      <c r="E641" s="43"/>
      <c r="F641" s="43"/>
      <c r="G641" s="43"/>
      <c r="H641" s="59"/>
      <c r="I641" s="43"/>
      <c r="J641" s="43"/>
      <c r="K641" s="43"/>
      <c r="L641" s="43"/>
      <c r="M641" s="59"/>
      <c r="N641" s="59"/>
      <c r="O641" s="59"/>
      <c r="P641" s="59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 x14ac:dyDescent="0.25">
      <c r="A642" s="43"/>
      <c r="B642" s="43"/>
      <c r="C642" s="43"/>
      <c r="D642" s="43"/>
      <c r="E642" s="43"/>
      <c r="F642" s="43"/>
      <c r="G642" s="43"/>
      <c r="H642" s="59"/>
      <c r="I642" s="43"/>
      <c r="J642" s="43"/>
      <c r="K642" s="43"/>
      <c r="L642" s="43"/>
      <c r="M642" s="59"/>
      <c r="N642" s="59"/>
      <c r="O642" s="59"/>
      <c r="P642" s="59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 x14ac:dyDescent="0.25">
      <c r="A643" s="43"/>
      <c r="B643" s="43"/>
      <c r="C643" s="43"/>
      <c r="D643" s="43"/>
      <c r="E643" s="43"/>
      <c r="F643" s="43"/>
      <c r="G643" s="43"/>
      <c r="H643" s="59"/>
      <c r="I643" s="43"/>
      <c r="J643" s="43"/>
      <c r="K643" s="43"/>
      <c r="L643" s="43"/>
      <c r="M643" s="59"/>
      <c r="N643" s="59"/>
      <c r="O643" s="59"/>
      <c r="P643" s="59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 x14ac:dyDescent="0.25">
      <c r="A644" s="43"/>
      <c r="B644" s="43"/>
      <c r="C644" s="43"/>
      <c r="D644" s="43"/>
      <c r="E644" s="43"/>
      <c r="F644" s="43"/>
      <c r="G644" s="43"/>
      <c r="H644" s="59"/>
      <c r="I644" s="43"/>
      <c r="J644" s="43"/>
      <c r="K644" s="43"/>
      <c r="L644" s="43"/>
      <c r="M644" s="59"/>
      <c r="N644" s="59"/>
      <c r="O644" s="59"/>
      <c r="P644" s="59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 x14ac:dyDescent="0.25">
      <c r="A645" s="43"/>
      <c r="B645" s="43"/>
      <c r="C645" s="43"/>
      <c r="D645" s="43"/>
      <c r="E645" s="43"/>
      <c r="F645" s="43"/>
      <c r="G645" s="43"/>
      <c r="H645" s="59"/>
      <c r="I645" s="43"/>
      <c r="J645" s="43"/>
      <c r="K645" s="43"/>
      <c r="L645" s="43"/>
      <c r="M645" s="59"/>
      <c r="N645" s="59"/>
      <c r="O645" s="59"/>
      <c r="P645" s="59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 x14ac:dyDescent="0.25">
      <c r="A646" s="43"/>
      <c r="B646" s="43"/>
      <c r="C646" s="43"/>
      <c r="D646" s="43"/>
      <c r="E646" s="43"/>
      <c r="F646" s="43"/>
      <c r="G646" s="43"/>
      <c r="H646" s="59"/>
      <c r="I646" s="43"/>
      <c r="J646" s="43"/>
      <c r="K646" s="43"/>
      <c r="L646" s="43"/>
      <c r="M646" s="59"/>
      <c r="N646" s="59"/>
      <c r="O646" s="59"/>
      <c r="P646" s="59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 x14ac:dyDescent="0.25">
      <c r="A647" s="43"/>
      <c r="B647" s="43"/>
      <c r="C647" s="43"/>
      <c r="D647" s="43"/>
      <c r="E647" s="43"/>
      <c r="F647" s="43"/>
      <c r="G647" s="43"/>
      <c r="H647" s="59"/>
      <c r="I647" s="43"/>
      <c r="J647" s="43"/>
      <c r="K647" s="43"/>
      <c r="L647" s="43"/>
      <c r="M647" s="59"/>
      <c r="N647" s="59"/>
      <c r="O647" s="59"/>
      <c r="P647" s="59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 x14ac:dyDescent="0.25">
      <c r="A648" s="43"/>
      <c r="B648" s="43"/>
      <c r="C648" s="43"/>
      <c r="D648" s="43"/>
      <c r="E648" s="43"/>
      <c r="F648" s="43"/>
      <c r="G648" s="43"/>
      <c r="H648" s="59"/>
      <c r="I648" s="43"/>
      <c r="J648" s="43"/>
      <c r="K648" s="43"/>
      <c r="L648" s="43"/>
      <c r="M648" s="59"/>
      <c r="N648" s="59"/>
      <c r="O648" s="59"/>
      <c r="P648" s="59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 x14ac:dyDescent="0.25">
      <c r="A649" s="43"/>
      <c r="B649" s="43"/>
      <c r="C649" s="43"/>
      <c r="D649" s="43"/>
      <c r="E649" s="43"/>
      <c r="F649" s="43"/>
      <c r="G649" s="43"/>
      <c r="H649" s="59"/>
      <c r="I649" s="43"/>
      <c r="J649" s="43"/>
      <c r="K649" s="43"/>
      <c r="L649" s="43"/>
      <c r="M649" s="59"/>
      <c r="N649" s="59"/>
      <c r="O649" s="59"/>
      <c r="P649" s="59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 x14ac:dyDescent="0.25">
      <c r="A650" s="43"/>
      <c r="B650" s="43"/>
      <c r="C650" s="43"/>
      <c r="D650" s="43"/>
      <c r="E650" s="43"/>
      <c r="F650" s="43"/>
      <c r="G650" s="43"/>
      <c r="H650" s="59"/>
      <c r="I650" s="43"/>
      <c r="J650" s="43"/>
      <c r="K650" s="43"/>
      <c r="L650" s="43"/>
      <c r="M650" s="59"/>
      <c r="N650" s="59"/>
      <c r="O650" s="59"/>
      <c r="P650" s="59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 x14ac:dyDescent="0.25">
      <c r="A651" s="43"/>
      <c r="B651" s="43"/>
      <c r="C651" s="43"/>
      <c r="D651" s="43"/>
      <c r="E651" s="43"/>
      <c r="F651" s="43"/>
      <c r="G651" s="43"/>
      <c r="H651" s="59"/>
      <c r="I651" s="43"/>
      <c r="J651" s="43"/>
      <c r="K651" s="43"/>
      <c r="L651" s="43"/>
      <c r="M651" s="59"/>
      <c r="N651" s="59"/>
      <c r="O651" s="59"/>
      <c r="P651" s="59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 x14ac:dyDescent="0.25">
      <c r="A652" s="43"/>
      <c r="B652" s="43"/>
      <c r="C652" s="43"/>
      <c r="D652" s="43"/>
      <c r="E652" s="43"/>
      <c r="F652" s="43"/>
      <c r="G652" s="43"/>
      <c r="H652" s="59"/>
      <c r="I652" s="43"/>
      <c r="J652" s="43"/>
      <c r="K652" s="43"/>
      <c r="L652" s="43"/>
      <c r="M652" s="59"/>
      <c r="N652" s="59"/>
      <c r="O652" s="59"/>
      <c r="P652" s="59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 x14ac:dyDescent="0.25">
      <c r="A653" s="43"/>
      <c r="B653" s="43"/>
      <c r="C653" s="43"/>
      <c r="D653" s="43"/>
      <c r="E653" s="43"/>
      <c r="F653" s="43"/>
      <c r="G653" s="43"/>
      <c r="H653" s="59"/>
      <c r="I653" s="43"/>
      <c r="J653" s="43"/>
      <c r="K653" s="43"/>
      <c r="L653" s="43"/>
      <c r="M653" s="59"/>
      <c r="N653" s="59"/>
      <c r="O653" s="59"/>
      <c r="P653" s="59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 x14ac:dyDescent="0.25">
      <c r="A654" s="43"/>
      <c r="B654" s="43"/>
      <c r="C654" s="43"/>
      <c r="D654" s="43"/>
      <c r="E654" s="43"/>
      <c r="F654" s="43"/>
      <c r="G654" s="43"/>
      <c r="H654" s="59"/>
      <c r="I654" s="43"/>
      <c r="J654" s="43"/>
      <c r="K654" s="43"/>
      <c r="L654" s="43"/>
      <c r="M654" s="59"/>
      <c r="N654" s="59"/>
      <c r="O654" s="59"/>
      <c r="P654" s="59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 x14ac:dyDescent="0.25">
      <c r="A655" s="43"/>
      <c r="B655" s="43"/>
      <c r="C655" s="43"/>
      <c r="D655" s="43"/>
      <c r="E655" s="43"/>
      <c r="F655" s="43"/>
      <c r="G655" s="43"/>
      <c r="H655" s="59"/>
      <c r="I655" s="43"/>
      <c r="J655" s="43"/>
      <c r="K655" s="43"/>
      <c r="L655" s="43"/>
      <c r="M655" s="59"/>
      <c r="N655" s="59"/>
      <c r="O655" s="59"/>
      <c r="P655" s="59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 x14ac:dyDescent="0.25">
      <c r="A656" s="43"/>
      <c r="B656" s="43"/>
      <c r="C656" s="43"/>
      <c r="D656" s="43"/>
      <c r="E656" s="43"/>
      <c r="F656" s="43"/>
      <c r="G656" s="43"/>
      <c r="H656" s="59"/>
      <c r="I656" s="43"/>
      <c r="J656" s="43"/>
      <c r="K656" s="43"/>
      <c r="L656" s="43"/>
      <c r="M656" s="59"/>
      <c r="N656" s="59"/>
      <c r="O656" s="59"/>
      <c r="P656" s="59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 x14ac:dyDescent="0.25">
      <c r="A657" s="43"/>
      <c r="B657" s="43"/>
      <c r="C657" s="43"/>
      <c r="D657" s="43"/>
      <c r="E657" s="43"/>
      <c r="F657" s="43"/>
      <c r="G657" s="43"/>
      <c r="H657" s="59"/>
      <c r="I657" s="43"/>
      <c r="J657" s="43"/>
      <c r="K657" s="43"/>
      <c r="L657" s="43"/>
      <c r="M657" s="59"/>
      <c r="N657" s="59"/>
      <c r="O657" s="59"/>
      <c r="P657" s="59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 x14ac:dyDescent="0.25">
      <c r="A658" s="43"/>
      <c r="B658" s="43"/>
      <c r="C658" s="43"/>
      <c r="D658" s="43"/>
      <c r="E658" s="43"/>
      <c r="F658" s="43"/>
      <c r="G658" s="43"/>
      <c r="H658" s="59"/>
      <c r="I658" s="43"/>
      <c r="J658" s="43"/>
      <c r="K658" s="43"/>
      <c r="L658" s="43"/>
      <c r="M658" s="59"/>
      <c r="N658" s="59"/>
      <c r="O658" s="59"/>
      <c r="P658" s="59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 x14ac:dyDescent="0.25">
      <c r="A659" s="43"/>
      <c r="B659" s="43"/>
      <c r="C659" s="43"/>
      <c r="D659" s="43"/>
      <c r="E659" s="43"/>
      <c r="F659" s="43"/>
      <c r="G659" s="43"/>
      <c r="H659" s="59"/>
      <c r="I659" s="43"/>
      <c r="J659" s="43"/>
      <c r="K659" s="43"/>
      <c r="L659" s="43"/>
      <c r="M659" s="59"/>
      <c r="N659" s="59"/>
      <c r="O659" s="59"/>
      <c r="P659" s="59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 x14ac:dyDescent="0.25">
      <c r="A660" s="43"/>
      <c r="B660" s="43"/>
      <c r="C660" s="43"/>
      <c r="D660" s="43"/>
      <c r="E660" s="43"/>
      <c r="F660" s="43"/>
      <c r="G660" s="43"/>
      <c r="H660" s="59"/>
      <c r="I660" s="43"/>
      <c r="J660" s="43"/>
      <c r="K660" s="43"/>
      <c r="L660" s="43"/>
      <c r="M660" s="59"/>
      <c r="N660" s="59"/>
      <c r="O660" s="59"/>
      <c r="P660" s="59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 x14ac:dyDescent="0.25">
      <c r="A661" s="43"/>
      <c r="B661" s="43"/>
      <c r="C661" s="43"/>
      <c r="D661" s="43"/>
      <c r="E661" s="43"/>
      <c r="F661" s="43"/>
      <c r="G661" s="43"/>
      <c r="H661" s="59"/>
      <c r="I661" s="43"/>
      <c r="J661" s="43"/>
      <c r="K661" s="43"/>
      <c r="L661" s="43"/>
      <c r="M661" s="59"/>
      <c r="N661" s="59"/>
      <c r="O661" s="59"/>
      <c r="P661" s="59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 x14ac:dyDescent="0.25">
      <c r="A662" s="43"/>
      <c r="B662" s="43"/>
      <c r="C662" s="43"/>
      <c r="D662" s="43"/>
      <c r="E662" s="43"/>
      <c r="F662" s="43"/>
      <c r="G662" s="43"/>
      <c r="H662" s="59"/>
      <c r="I662" s="43"/>
      <c r="J662" s="43"/>
      <c r="K662" s="43"/>
      <c r="L662" s="43"/>
      <c r="M662" s="59"/>
      <c r="N662" s="59"/>
      <c r="O662" s="59"/>
      <c r="P662" s="59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 x14ac:dyDescent="0.25">
      <c r="A663" s="43"/>
      <c r="B663" s="43"/>
      <c r="C663" s="43"/>
      <c r="D663" s="43"/>
      <c r="E663" s="43"/>
      <c r="F663" s="43"/>
      <c r="G663" s="43"/>
      <c r="H663" s="59"/>
      <c r="I663" s="43"/>
      <c r="J663" s="43"/>
      <c r="K663" s="43"/>
      <c r="L663" s="43"/>
      <c r="M663" s="59"/>
      <c r="N663" s="59"/>
      <c r="O663" s="59"/>
      <c r="P663" s="59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 x14ac:dyDescent="0.25">
      <c r="A664" s="43"/>
      <c r="B664" s="43"/>
      <c r="C664" s="43"/>
      <c r="D664" s="43"/>
      <c r="E664" s="43"/>
      <c r="F664" s="43"/>
      <c r="G664" s="43"/>
      <c r="H664" s="59"/>
      <c r="I664" s="43"/>
      <c r="J664" s="43"/>
      <c r="K664" s="43"/>
      <c r="L664" s="43"/>
      <c r="M664" s="59"/>
      <c r="N664" s="59"/>
      <c r="O664" s="59"/>
      <c r="P664" s="59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 x14ac:dyDescent="0.25">
      <c r="A665" s="43"/>
      <c r="B665" s="43"/>
      <c r="C665" s="43"/>
      <c r="D665" s="43"/>
      <c r="E665" s="43"/>
      <c r="F665" s="43"/>
      <c r="G665" s="43"/>
      <c r="H665" s="59"/>
      <c r="I665" s="43"/>
      <c r="J665" s="43"/>
      <c r="K665" s="43"/>
      <c r="L665" s="43"/>
      <c r="M665" s="59"/>
      <c r="N665" s="59"/>
      <c r="O665" s="59"/>
      <c r="P665" s="59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 x14ac:dyDescent="0.25">
      <c r="A666" s="43"/>
      <c r="B666" s="43"/>
      <c r="C666" s="43"/>
      <c r="D666" s="43"/>
      <c r="E666" s="43"/>
      <c r="F666" s="43"/>
      <c r="G666" s="43"/>
      <c r="H666" s="59"/>
      <c r="I666" s="43"/>
      <c r="J666" s="43"/>
      <c r="K666" s="43"/>
      <c r="L666" s="43"/>
      <c r="M666" s="59"/>
      <c r="N666" s="59"/>
      <c r="O666" s="59"/>
      <c r="P666" s="59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 x14ac:dyDescent="0.25">
      <c r="A667" s="43"/>
      <c r="B667" s="43"/>
      <c r="C667" s="43"/>
      <c r="D667" s="43"/>
      <c r="E667" s="43"/>
      <c r="F667" s="43"/>
      <c r="G667" s="43"/>
      <c r="H667" s="59"/>
      <c r="I667" s="43"/>
      <c r="J667" s="43"/>
      <c r="K667" s="43"/>
      <c r="L667" s="43"/>
      <c r="M667" s="59"/>
      <c r="N667" s="59"/>
      <c r="O667" s="59"/>
      <c r="P667" s="59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 x14ac:dyDescent="0.25">
      <c r="A668" s="43"/>
      <c r="B668" s="43"/>
      <c r="C668" s="43"/>
      <c r="D668" s="43"/>
      <c r="E668" s="43"/>
      <c r="F668" s="43"/>
      <c r="G668" s="43"/>
      <c r="H668" s="59"/>
      <c r="I668" s="43"/>
      <c r="J668" s="43"/>
      <c r="K668" s="43"/>
      <c r="L668" s="43"/>
      <c r="M668" s="59"/>
      <c r="N668" s="59"/>
      <c r="O668" s="59"/>
      <c r="P668" s="59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 x14ac:dyDescent="0.25">
      <c r="A669" s="43"/>
      <c r="B669" s="43"/>
      <c r="C669" s="43"/>
      <c r="D669" s="43"/>
      <c r="E669" s="43"/>
      <c r="F669" s="43"/>
      <c r="G669" s="43"/>
      <c r="H669" s="59"/>
      <c r="I669" s="43"/>
      <c r="J669" s="43"/>
      <c r="K669" s="43"/>
      <c r="L669" s="43"/>
      <c r="M669" s="59"/>
      <c r="N669" s="59"/>
      <c r="O669" s="59"/>
      <c r="P669" s="59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 x14ac:dyDescent="0.25">
      <c r="A670" s="43"/>
      <c r="B670" s="43"/>
      <c r="C670" s="43"/>
      <c r="D670" s="43"/>
      <c r="E670" s="43"/>
      <c r="F670" s="43"/>
      <c r="G670" s="43"/>
      <c r="H670" s="59"/>
      <c r="I670" s="43"/>
      <c r="J670" s="43"/>
      <c r="K670" s="43"/>
      <c r="L670" s="43"/>
      <c r="M670" s="59"/>
      <c r="N670" s="59"/>
      <c r="O670" s="59"/>
      <c r="P670" s="59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 x14ac:dyDescent="0.25">
      <c r="A671" s="43"/>
      <c r="B671" s="43"/>
      <c r="C671" s="43"/>
      <c r="D671" s="43"/>
      <c r="E671" s="43"/>
      <c r="F671" s="43"/>
      <c r="G671" s="43"/>
      <c r="H671" s="59"/>
      <c r="I671" s="43"/>
      <c r="J671" s="43"/>
      <c r="K671" s="43"/>
      <c r="L671" s="43"/>
      <c r="M671" s="59"/>
      <c r="N671" s="59"/>
      <c r="O671" s="59"/>
      <c r="P671" s="59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 x14ac:dyDescent="0.25">
      <c r="A672" s="43"/>
      <c r="B672" s="43"/>
      <c r="C672" s="43"/>
      <c r="D672" s="43"/>
      <c r="E672" s="43"/>
      <c r="F672" s="43"/>
      <c r="G672" s="43"/>
      <c r="H672" s="59"/>
      <c r="I672" s="43"/>
      <c r="J672" s="43"/>
      <c r="K672" s="43"/>
      <c r="L672" s="43"/>
      <c r="M672" s="59"/>
      <c r="N672" s="59"/>
      <c r="O672" s="59"/>
      <c r="P672" s="59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 x14ac:dyDescent="0.25">
      <c r="A673" s="43"/>
      <c r="B673" s="43"/>
      <c r="C673" s="43"/>
      <c r="D673" s="43"/>
      <c r="E673" s="43"/>
      <c r="F673" s="43"/>
      <c r="G673" s="43"/>
      <c r="H673" s="59"/>
      <c r="I673" s="43"/>
      <c r="J673" s="43"/>
      <c r="K673" s="43"/>
      <c r="L673" s="43"/>
      <c r="M673" s="59"/>
      <c r="N673" s="59"/>
      <c r="O673" s="59"/>
      <c r="P673" s="59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 x14ac:dyDescent="0.25">
      <c r="A674" s="43"/>
      <c r="B674" s="43"/>
      <c r="C674" s="43"/>
      <c r="D674" s="43"/>
      <c r="E674" s="43"/>
      <c r="F674" s="43"/>
      <c r="G674" s="43"/>
      <c r="H674" s="59"/>
      <c r="I674" s="43"/>
      <c r="J674" s="43"/>
      <c r="K674" s="43"/>
      <c r="L674" s="43"/>
      <c r="M674" s="59"/>
      <c r="N674" s="59"/>
      <c r="O674" s="59"/>
      <c r="P674" s="59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 x14ac:dyDescent="0.25">
      <c r="A675" s="43"/>
      <c r="B675" s="43"/>
      <c r="C675" s="43"/>
      <c r="D675" s="43"/>
      <c r="E675" s="43"/>
      <c r="F675" s="43"/>
      <c r="G675" s="43"/>
      <c r="H675" s="59"/>
      <c r="I675" s="43"/>
      <c r="J675" s="43"/>
      <c r="K675" s="43"/>
      <c r="L675" s="43"/>
      <c r="M675" s="59"/>
      <c r="N675" s="59"/>
      <c r="O675" s="59"/>
      <c r="P675" s="59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 x14ac:dyDescent="0.25">
      <c r="A676" s="43"/>
      <c r="B676" s="43"/>
      <c r="C676" s="43"/>
      <c r="D676" s="43"/>
      <c r="E676" s="43"/>
      <c r="F676" s="43"/>
      <c r="G676" s="43"/>
      <c r="H676" s="59"/>
      <c r="I676" s="43"/>
      <c r="J676" s="43"/>
      <c r="K676" s="43"/>
      <c r="L676" s="43"/>
      <c r="M676" s="59"/>
      <c r="N676" s="59"/>
      <c r="O676" s="59"/>
      <c r="P676" s="59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 x14ac:dyDescent="0.25">
      <c r="A677" s="43"/>
      <c r="B677" s="43"/>
      <c r="C677" s="43"/>
      <c r="D677" s="43"/>
      <c r="E677" s="43"/>
      <c r="F677" s="43"/>
      <c r="G677" s="43"/>
      <c r="H677" s="59"/>
      <c r="I677" s="43"/>
      <c r="J677" s="43"/>
      <c r="K677" s="43"/>
      <c r="L677" s="43"/>
      <c r="M677" s="59"/>
      <c r="N677" s="59"/>
      <c r="O677" s="59"/>
      <c r="P677" s="59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 x14ac:dyDescent="0.25">
      <c r="A678" s="43"/>
      <c r="B678" s="43"/>
      <c r="C678" s="43"/>
      <c r="D678" s="43"/>
      <c r="E678" s="43"/>
      <c r="F678" s="43"/>
      <c r="G678" s="43"/>
      <c r="H678" s="59"/>
      <c r="I678" s="43"/>
      <c r="J678" s="43"/>
      <c r="K678" s="43"/>
      <c r="L678" s="43"/>
      <c r="M678" s="59"/>
      <c r="N678" s="59"/>
      <c r="O678" s="59"/>
      <c r="P678" s="59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 x14ac:dyDescent="0.25">
      <c r="A679" s="43"/>
      <c r="B679" s="43"/>
      <c r="C679" s="43"/>
      <c r="D679" s="43"/>
      <c r="E679" s="43"/>
      <c r="F679" s="43"/>
      <c r="G679" s="43"/>
      <c r="H679" s="59"/>
      <c r="I679" s="43"/>
      <c r="J679" s="43"/>
      <c r="K679" s="43"/>
      <c r="L679" s="43"/>
      <c r="M679" s="59"/>
      <c r="N679" s="59"/>
      <c r="O679" s="59"/>
      <c r="P679" s="59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 x14ac:dyDescent="0.25">
      <c r="A680" s="43"/>
      <c r="B680" s="43"/>
      <c r="C680" s="43"/>
      <c r="D680" s="43"/>
      <c r="E680" s="43"/>
      <c r="F680" s="43"/>
      <c r="G680" s="43"/>
      <c r="H680" s="59"/>
      <c r="I680" s="43"/>
      <c r="J680" s="43"/>
      <c r="K680" s="43"/>
      <c r="L680" s="43"/>
      <c r="M680" s="59"/>
      <c r="N680" s="59"/>
      <c r="O680" s="59"/>
      <c r="P680" s="59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 x14ac:dyDescent="0.25">
      <c r="A681" s="43"/>
      <c r="B681" s="43"/>
      <c r="C681" s="43"/>
      <c r="D681" s="43"/>
      <c r="E681" s="43"/>
      <c r="F681" s="43"/>
      <c r="G681" s="43"/>
      <c r="H681" s="59"/>
      <c r="I681" s="43"/>
      <c r="J681" s="43"/>
      <c r="K681" s="43"/>
      <c r="L681" s="43"/>
      <c r="M681" s="59"/>
      <c r="N681" s="59"/>
      <c r="O681" s="59"/>
      <c r="P681" s="59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 x14ac:dyDescent="0.25">
      <c r="A682" s="43"/>
      <c r="B682" s="43"/>
      <c r="C682" s="43"/>
      <c r="D682" s="43"/>
      <c r="E682" s="43"/>
      <c r="F682" s="43"/>
      <c r="G682" s="43"/>
      <c r="H682" s="59"/>
      <c r="I682" s="43"/>
      <c r="J682" s="43"/>
      <c r="K682" s="43"/>
      <c r="L682" s="43"/>
      <c r="M682" s="59"/>
      <c r="N682" s="59"/>
      <c r="O682" s="59"/>
      <c r="P682" s="59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 x14ac:dyDescent="0.25">
      <c r="A683" s="43"/>
      <c r="B683" s="43"/>
      <c r="C683" s="43"/>
      <c r="D683" s="43"/>
      <c r="E683" s="43"/>
      <c r="F683" s="43"/>
      <c r="G683" s="43"/>
      <c r="H683" s="59"/>
      <c r="I683" s="43"/>
      <c r="J683" s="43"/>
      <c r="K683" s="43"/>
      <c r="L683" s="43"/>
      <c r="M683" s="59"/>
      <c r="N683" s="59"/>
      <c r="O683" s="59"/>
      <c r="P683" s="59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 x14ac:dyDescent="0.25">
      <c r="A684" s="43"/>
      <c r="B684" s="43"/>
      <c r="C684" s="43"/>
      <c r="D684" s="43"/>
      <c r="E684" s="43"/>
      <c r="F684" s="43"/>
      <c r="G684" s="43"/>
      <c r="H684" s="59"/>
      <c r="I684" s="43"/>
      <c r="J684" s="43"/>
      <c r="K684" s="43"/>
      <c r="L684" s="43"/>
      <c r="M684" s="59"/>
      <c r="N684" s="59"/>
      <c r="O684" s="59"/>
      <c r="P684" s="59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 x14ac:dyDescent="0.25">
      <c r="A685" s="43"/>
      <c r="B685" s="43"/>
      <c r="C685" s="43"/>
      <c r="D685" s="43"/>
      <c r="E685" s="43"/>
      <c r="F685" s="43"/>
      <c r="G685" s="43"/>
      <c r="H685" s="59"/>
      <c r="I685" s="43"/>
      <c r="J685" s="43"/>
      <c r="K685" s="43"/>
      <c r="L685" s="43"/>
      <c r="M685" s="59"/>
      <c r="N685" s="59"/>
      <c r="O685" s="59"/>
      <c r="P685" s="59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 x14ac:dyDescent="0.25">
      <c r="A686" s="43"/>
      <c r="B686" s="43"/>
      <c r="C686" s="43"/>
      <c r="D686" s="43"/>
      <c r="E686" s="43"/>
      <c r="F686" s="43"/>
      <c r="G686" s="43"/>
      <c r="H686" s="59"/>
      <c r="I686" s="43"/>
      <c r="J686" s="43"/>
      <c r="K686" s="43"/>
      <c r="L686" s="43"/>
      <c r="M686" s="59"/>
      <c r="N686" s="59"/>
      <c r="O686" s="59"/>
      <c r="P686" s="59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 x14ac:dyDescent="0.25">
      <c r="A687" s="43"/>
      <c r="B687" s="43"/>
      <c r="C687" s="43"/>
      <c r="D687" s="43"/>
      <c r="E687" s="43"/>
      <c r="F687" s="43"/>
      <c r="G687" s="43"/>
      <c r="H687" s="59"/>
      <c r="I687" s="43"/>
      <c r="J687" s="43"/>
      <c r="K687" s="43"/>
      <c r="L687" s="43"/>
      <c r="M687" s="59"/>
      <c r="N687" s="59"/>
      <c r="O687" s="59"/>
      <c r="P687" s="59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 x14ac:dyDescent="0.25">
      <c r="A688" s="43"/>
      <c r="B688" s="43"/>
      <c r="C688" s="43"/>
      <c r="D688" s="43"/>
      <c r="E688" s="43"/>
      <c r="F688" s="43"/>
      <c r="G688" s="43"/>
      <c r="H688" s="59"/>
      <c r="I688" s="43"/>
      <c r="J688" s="43"/>
      <c r="K688" s="43"/>
      <c r="L688" s="43"/>
      <c r="M688" s="59"/>
      <c r="N688" s="59"/>
      <c r="O688" s="59"/>
      <c r="P688" s="59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 x14ac:dyDescent="0.25">
      <c r="A689" s="43"/>
      <c r="B689" s="43"/>
      <c r="C689" s="43"/>
      <c r="D689" s="43"/>
      <c r="E689" s="43"/>
      <c r="F689" s="43"/>
      <c r="G689" s="43"/>
      <c r="H689" s="59"/>
      <c r="I689" s="43"/>
      <c r="J689" s="43"/>
      <c r="K689" s="43"/>
      <c r="L689" s="43"/>
      <c r="M689" s="59"/>
      <c r="N689" s="59"/>
      <c r="O689" s="59"/>
      <c r="P689" s="59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 x14ac:dyDescent="0.25">
      <c r="A690" s="43"/>
      <c r="B690" s="43"/>
      <c r="C690" s="43"/>
      <c r="D690" s="43"/>
      <c r="E690" s="43"/>
      <c r="F690" s="43"/>
      <c r="G690" s="43"/>
      <c r="H690" s="59"/>
      <c r="I690" s="43"/>
      <c r="J690" s="43"/>
      <c r="K690" s="43"/>
      <c r="L690" s="43"/>
      <c r="M690" s="59"/>
      <c r="N690" s="59"/>
      <c r="O690" s="59"/>
      <c r="P690" s="59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 x14ac:dyDescent="0.25">
      <c r="A691" s="43"/>
      <c r="B691" s="43"/>
      <c r="C691" s="43"/>
      <c r="D691" s="43"/>
      <c r="E691" s="43"/>
      <c r="F691" s="43"/>
      <c r="G691" s="43"/>
      <c r="H691" s="59"/>
      <c r="I691" s="43"/>
      <c r="J691" s="43"/>
      <c r="K691" s="43"/>
      <c r="L691" s="43"/>
      <c r="M691" s="59"/>
      <c r="N691" s="59"/>
      <c r="O691" s="59"/>
      <c r="P691" s="59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 x14ac:dyDescent="0.25">
      <c r="A692" s="43"/>
      <c r="B692" s="43"/>
      <c r="C692" s="43"/>
      <c r="D692" s="43"/>
      <c r="E692" s="43"/>
      <c r="F692" s="43"/>
      <c r="G692" s="43"/>
      <c r="H692" s="59"/>
      <c r="I692" s="43"/>
      <c r="J692" s="43"/>
      <c r="K692" s="43"/>
      <c r="L692" s="43"/>
      <c r="M692" s="59"/>
      <c r="N692" s="59"/>
      <c r="O692" s="59"/>
      <c r="P692" s="59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 x14ac:dyDescent="0.25">
      <c r="A693" s="43"/>
      <c r="B693" s="43"/>
      <c r="C693" s="43"/>
      <c r="D693" s="43"/>
      <c r="E693" s="43"/>
      <c r="F693" s="43"/>
      <c r="G693" s="43"/>
      <c r="H693" s="59"/>
      <c r="I693" s="43"/>
      <c r="J693" s="43"/>
      <c r="K693" s="43"/>
      <c r="L693" s="43"/>
      <c r="M693" s="59"/>
      <c r="N693" s="59"/>
      <c r="O693" s="59"/>
      <c r="P693" s="59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 x14ac:dyDescent="0.25">
      <c r="A694" s="43"/>
      <c r="B694" s="43"/>
      <c r="C694" s="43"/>
      <c r="D694" s="43"/>
      <c r="E694" s="43"/>
      <c r="F694" s="43"/>
      <c r="G694" s="43"/>
      <c r="H694" s="59"/>
      <c r="I694" s="43"/>
      <c r="J694" s="43"/>
      <c r="K694" s="43"/>
      <c r="L694" s="43"/>
      <c r="M694" s="59"/>
      <c r="N694" s="59"/>
      <c r="O694" s="59"/>
      <c r="P694" s="59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 x14ac:dyDescent="0.25">
      <c r="A695" s="43"/>
      <c r="B695" s="43"/>
      <c r="C695" s="43"/>
      <c r="D695" s="43"/>
      <c r="E695" s="43"/>
      <c r="F695" s="43"/>
      <c r="G695" s="43"/>
      <c r="H695" s="59"/>
      <c r="I695" s="43"/>
      <c r="J695" s="43"/>
      <c r="K695" s="43"/>
      <c r="L695" s="43"/>
      <c r="M695" s="59"/>
      <c r="N695" s="59"/>
      <c r="O695" s="59"/>
      <c r="P695" s="59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 x14ac:dyDescent="0.25">
      <c r="A696" s="43"/>
      <c r="B696" s="43"/>
      <c r="C696" s="43"/>
      <c r="D696" s="43"/>
      <c r="E696" s="43"/>
      <c r="F696" s="43"/>
      <c r="G696" s="43"/>
      <c r="H696" s="59"/>
      <c r="I696" s="43"/>
      <c r="J696" s="43"/>
      <c r="K696" s="43"/>
      <c r="L696" s="43"/>
      <c r="M696" s="59"/>
      <c r="N696" s="59"/>
      <c r="O696" s="59"/>
      <c r="P696" s="59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 x14ac:dyDescent="0.25">
      <c r="A697" s="43"/>
      <c r="B697" s="43"/>
      <c r="C697" s="43"/>
      <c r="D697" s="43"/>
      <c r="E697" s="43"/>
      <c r="F697" s="43"/>
      <c r="G697" s="43"/>
      <c r="H697" s="59"/>
      <c r="I697" s="43"/>
      <c r="J697" s="43"/>
      <c r="K697" s="43"/>
      <c r="L697" s="43"/>
      <c r="M697" s="59"/>
      <c r="N697" s="59"/>
      <c r="O697" s="59"/>
      <c r="P697" s="59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 x14ac:dyDescent="0.25">
      <c r="A698" s="43"/>
      <c r="B698" s="43"/>
      <c r="C698" s="43"/>
      <c r="D698" s="43"/>
      <c r="E698" s="43"/>
      <c r="F698" s="43"/>
      <c r="G698" s="43"/>
      <c r="H698" s="59"/>
      <c r="I698" s="43"/>
      <c r="J698" s="43"/>
      <c r="K698" s="43"/>
      <c r="L698" s="43"/>
      <c r="M698" s="59"/>
      <c r="N698" s="59"/>
      <c r="O698" s="59"/>
      <c r="P698" s="59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 x14ac:dyDescent="0.25">
      <c r="A699" s="43"/>
      <c r="B699" s="43"/>
      <c r="C699" s="43"/>
      <c r="D699" s="43"/>
      <c r="E699" s="43"/>
      <c r="F699" s="43"/>
      <c r="G699" s="43"/>
      <c r="H699" s="59"/>
      <c r="I699" s="43"/>
      <c r="J699" s="43"/>
      <c r="K699" s="43"/>
      <c r="L699" s="43"/>
      <c r="M699" s="59"/>
      <c r="N699" s="59"/>
      <c r="O699" s="59"/>
      <c r="P699" s="59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 x14ac:dyDescent="0.25">
      <c r="A700" s="43"/>
      <c r="B700" s="43"/>
      <c r="C700" s="43"/>
      <c r="D700" s="43"/>
      <c r="E700" s="43"/>
      <c r="F700" s="43"/>
      <c r="G700" s="43"/>
      <c r="H700" s="59"/>
      <c r="I700" s="43"/>
      <c r="J700" s="43"/>
      <c r="K700" s="43"/>
      <c r="L700" s="43"/>
      <c r="M700" s="59"/>
      <c r="N700" s="59"/>
      <c r="O700" s="59"/>
      <c r="P700" s="59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 x14ac:dyDescent="0.25">
      <c r="A701" s="43"/>
      <c r="B701" s="43"/>
      <c r="C701" s="43"/>
      <c r="D701" s="43"/>
      <c r="E701" s="43"/>
      <c r="F701" s="43"/>
      <c r="G701" s="43"/>
      <c r="H701" s="59"/>
      <c r="I701" s="43"/>
      <c r="J701" s="43"/>
      <c r="K701" s="43"/>
      <c r="L701" s="43"/>
      <c r="M701" s="59"/>
      <c r="N701" s="59"/>
      <c r="O701" s="59"/>
      <c r="P701" s="59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 x14ac:dyDescent="0.25">
      <c r="A702" s="43"/>
      <c r="B702" s="43"/>
      <c r="C702" s="43"/>
      <c r="D702" s="43"/>
      <c r="E702" s="43"/>
      <c r="F702" s="43"/>
      <c r="G702" s="43"/>
      <c r="H702" s="59"/>
      <c r="I702" s="43"/>
      <c r="J702" s="43"/>
      <c r="K702" s="43"/>
      <c r="L702" s="43"/>
      <c r="M702" s="59"/>
      <c r="N702" s="59"/>
      <c r="O702" s="59"/>
      <c r="P702" s="59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 x14ac:dyDescent="0.25">
      <c r="A703" s="43"/>
      <c r="B703" s="43"/>
      <c r="C703" s="43"/>
      <c r="D703" s="43"/>
      <c r="E703" s="43"/>
      <c r="F703" s="43"/>
      <c r="G703" s="43"/>
      <c r="H703" s="59"/>
      <c r="I703" s="43"/>
      <c r="J703" s="43"/>
      <c r="K703" s="43"/>
      <c r="L703" s="43"/>
      <c r="M703" s="59"/>
      <c r="N703" s="59"/>
      <c r="O703" s="59"/>
      <c r="P703" s="59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 x14ac:dyDescent="0.25">
      <c r="A704" s="43"/>
      <c r="B704" s="43"/>
      <c r="C704" s="43"/>
      <c r="D704" s="43"/>
      <c r="E704" s="43"/>
      <c r="F704" s="43"/>
      <c r="G704" s="43"/>
      <c r="H704" s="59"/>
      <c r="I704" s="43"/>
      <c r="J704" s="43"/>
      <c r="K704" s="43"/>
      <c r="L704" s="43"/>
      <c r="M704" s="59"/>
      <c r="N704" s="59"/>
      <c r="O704" s="59"/>
      <c r="P704" s="59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 x14ac:dyDescent="0.25">
      <c r="A705" s="43"/>
      <c r="B705" s="43"/>
      <c r="C705" s="43"/>
      <c r="D705" s="43"/>
      <c r="E705" s="43"/>
      <c r="F705" s="43"/>
      <c r="G705" s="43"/>
      <c r="H705" s="59"/>
      <c r="I705" s="43"/>
      <c r="J705" s="43"/>
      <c r="K705" s="43"/>
      <c r="L705" s="43"/>
      <c r="M705" s="59"/>
      <c r="N705" s="59"/>
      <c r="O705" s="59"/>
      <c r="P705" s="59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 x14ac:dyDescent="0.25">
      <c r="A706" s="43"/>
      <c r="B706" s="43"/>
      <c r="C706" s="43"/>
      <c r="D706" s="43"/>
      <c r="E706" s="43"/>
      <c r="F706" s="43"/>
      <c r="G706" s="43"/>
      <c r="H706" s="59"/>
      <c r="I706" s="43"/>
      <c r="J706" s="43"/>
      <c r="K706" s="43"/>
      <c r="L706" s="43"/>
      <c r="M706" s="59"/>
      <c r="N706" s="59"/>
      <c r="O706" s="59"/>
      <c r="P706" s="59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 x14ac:dyDescent="0.25">
      <c r="A707" s="43"/>
      <c r="B707" s="43"/>
      <c r="C707" s="43"/>
      <c r="D707" s="43"/>
      <c r="E707" s="43"/>
      <c r="F707" s="43"/>
      <c r="G707" s="43"/>
      <c r="H707" s="59"/>
      <c r="I707" s="43"/>
      <c r="J707" s="43"/>
      <c r="K707" s="43"/>
      <c r="L707" s="43"/>
      <c r="M707" s="59"/>
      <c r="N707" s="59"/>
      <c r="O707" s="59"/>
      <c r="P707" s="59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 x14ac:dyDescent="0.25">
      <c r="A708" s="43"/>
      <c r="B708" s="43"/>
      <c r="C708" s="43"/>
      <c r="D708" s="43"/>
      <c r="E708" s="43"/>
      <c r="F708" s="43"/>
      <c r="G708" s="43"/>
      <c r="H708" s="59"/>
      <c r="I708" s="43"/>
      <c r="J708" s="43"/>
      <c r="K708" s="43"/>
      <c r="L708" s="43"/>
      <c r="M708" s="59"/>
      <c r="N708" s="59"/>
      <c r="O708" s="59"/>
      <c r="P708" s="59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 x14ac:dyDescent="0.25">
      <c r="A709" s="43"/>
      <c r="B709" s="43"/>
      <c r="C709" s="43"/>
      <c r="D709" s="43"/>
      <c r="E709" s="43"/>
      <c r="F709" s="43"/>
      <c r="G709" s="43"/>
      <c r="H709" s="59"/>
      <c r="I709" s="43"/>
      <c r="J709" s="43"/>
      <c r="K709" s="43"/>
      <c r="L709" s="43"/>
      <c r="M709" s="59"/>
      <c r="N709" s="59"/>
      <c r="O709" s="59"/>
      <c r="P709" s="59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 x14ac:dyDescent="0.25">
      <c r="A710" s="43"/>
      <c r="B710" s="43"/>
      <c r="C710" s="43"/>
      <c r="D710" s="43"/>
      <c r="E710" s="43"/>
      <c r="F710" s="43"/>
      <c r="G710" s="43"/>
      <c r="H710" s="59"/>
      <c r="I710" s="43"/>
      <c r="J710" s="43"/>
      <c r="K710" s="43"/>
      <c r="L710" s="43"/>
      <c r="M710" s="59"/>
      <c r="N710" s="59"/>
      <c r="O710" s="59"/>
      <c r="P710" s="59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 x14ac:dyDescent="0.25">
      <c r="A711" s="43"/>
      <c r="B711" s="43"/>
      <c r="C711" s="43"/>
      <c r="D711" s="43"/>
      <c r="E711" s="43"/>
      <c r="F711" s="43"/>
      <c r="G711" s="43"/>
      <c r="H711" s="59"/>
      <c r="I711" s="43"/>
      <c r="J711" s="43"/>
      <c r="K711" s="43"/>
      <c r="L711" s="43"/>
      <c r="M711" s="59"/>
      <c r="N711" s="59"/>
      <c r="O711" s="59"/>
      <c r="P711" s="59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 x14ac:dyDescent="0.25">
      <c r="A712" s="43"/>
      <c r="B712" s="43"/>
      <c r="C712" s="43"/>
      <c r="D712" s="43"/>
      <c r="E712" s="43"/>
      <c r="F712" s="43"/>
      <c r="G712" s="43"/>
      <c r="H712" s="59"/>
      <c r="I712" s="43"/>
      <c r="J712" s="43"/>
      <c r="K712" s="43"/>
      <c r="L712" s="43"/>
      <c r="M712" s="59"/>
      <c r="N712" s="59"/>
      <c r="O712" s="59"/>
      <c r="P712" s="59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 x14ac:dyDescent="0.25">
      <c r="A713" s="43"/>
      <c r="B713" s="43"/>
      <c r="C713" s="43"/>
      <c r="D713" s="43"/>
      <c r="E713" s="43"/>
      <c r="F713" s="43"/>
      <c r="G713" s="43"/>
      <c r="H713" s="59"/>
      <c r="I713" s="43"/>
      <c r="J713" s="43"/>
      <c r="K713" s="43"/>
      <c r="L713" s="43"/>
      <c r="M713" s="59"/>
      <c r="N713" s="59"/>
      <c r="O713" s="59"/>
      <c r="P713" s="59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 x14ac:dyDescent="0.25">
      <c r="A714" s="43"/>
      <c r="B714" s="43"/>
      <c r="C714" s="43"/>
      <c r="D714" s="43"/>
      <c r="E714" s="43"/>
      <c r="F714" s="43"/>
      <c r="G714" s="43"/>
      <c r="H714" s="59"/>
      <c r="I714" s="43"/>
      <c r="J714" s="43"/>
      <c r="K714" s="43"/>
      <c r="L714" s="43"/>
      <c r="M714" s="59"/>
      <c r="N714" s="59"/>
      <c r="O714" s="59"/>
      <c r="P714" s="59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 x14ac:dyDescent="0.25">
      <c r="A715" s="43"/>
      <c r="B715" s="43"/>
      <c r="C715" s="43"/>
      <c r="D715" s="43"/>
      <c r="E715" s="43"/>
      <c r="F715" s="43"/>
      <c r="G715" s="43"/>
      <c r="H715" s="59"/>
      <c r="I715" s="43"/>
      <c r="J715" s="43"/>
      <c r="K715" s="43"/>
      <c r="L715" s="43"/>
      <c r="M715" s="59"/>
      <c r="N715" s="59"/>
      <c r="O715" s="59"/>
      <c r="P715" s="59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 x14ac:dyDescent="0.25">
      <c r="A716" s="43"/>
      <c r="B716" s="43"/>
      <c r="C716" s="43"/>
      <c r="D716" s="43"/>
      <c r="E716" s="43"/>
      <c r="F716" s="43"/>
      <c r="G716" s="43"/>
      <c r="H716" s="59"/>
      <c r="I716" s="43"/>
      <c r="J716" s="43"/>
      <c r="K716" s="43"/>
      <c r="L716" s="43"/>
      <c r="M716" s="59"/>
      <c r="N716" s="59"/>
      <c r="O716" s="59"/>
      <c r="P716" s="59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 x14ac:dyDescent="0.25">
      <c r="A717" s="43"/>
      <c r="B717" s="43"/>
      <c r="C717" s="43"/>
      <c r="D717" s="43"/>
      <c r="E717" s="43"/>
      <c r="F717" s="43"/>
      <c r="G717" s="43"/>
      <c r="H717" s="59"/>
      <c r="I717" s="43"/>
      <c r="J717" s="43"/>
      <c r="K717" s="43"/>
      <c r="L717" s="43"/>
      <c r="M717" s="59"/>
      <c r="N717" s="59"/>
      <c r="O717" s="59"/>
      <c r="P717" s="59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 x14ac:dyDescent="0.25">
      <c r="A718" s="43"/>
      <c r="B718" s="43"/>
      <c r="C718" s="43"/>
      <c r="D718" s="43"/>
      <c r="E718" s="43"/>
      <c r="F718" s="43"/>
      <c r="G718" s="43"/>
      <c r="H718" s="59"/>
      <c r="I718" s="43"/>
      <c r="J718" s="43"/>
      <c r="K718" s="43"/>
      <c r="L718" s="43"/>
      <c r="M718" s="59"/>
      <c r="N718" s="59"/>
      <c r="O718" s="59"/>
      <c r="P718" s="59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 x14ac:dyDescent="0.25">
      <c r="A719" s="43"/>
      <c r="B719" s="43"/>
      <c r="C719" s="43"/>
      <c r="D719" s="43"/>
      <c r="E719" s="43"/>
      <c r="F719" s="43"/>
      <c r="G719" s="43"/>
      <c r="H719" s="59"/>
      <c r="I719" s="43"/>
      <c r="J719" s="43"/>
      <c r="K719" s="43"/>
      <c r="L719" s="43"/>
      <c r="M719" s="59"/>
      <c r="N719" s="59"/>
      <c r="O719" s="59"/>
      <c r="P719" s="59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 x14ac:dyDescent="0.25">
      <c r="A720" s="43"/>
      <c r="B720" s="43"/>
      <c r="C720" s="43"/>
      <c r="D720" s="43"/>
      <c r="E720" s="43"/>
      <c r="F720" s="43"/>
      <c r="G720" s="43"/>
      <c r="H720" s="59"/>
      <c r="I720" s="43"/>
      <c r="J720" s="43"/>
      <c r="K720" s="43"/>
      <c r="L720" s="43"/>
      <c r="M720" s="59"/>
      <c r="N720" s="59"/>
      <c r="O720" s="59"/>
      <c r="P720" s="59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 x14ac:dyDescent="0.25">
      <c r="A721" s="43"/>
      <c r="B721" s="43"/>
      <c r="C721" s="43"/>
      <c r="D721" s="43"/>
      <c r="E721" s="43"/>
      <c r="F721" s="43"/>
      <c r="G721" s="43"/>
      <c r="H721" s="59"/>
      <c r="I721" s="43"/>
      <c r="J721" s="43"/>
      <c r="K721" s="43"/>
      <c r="L721" s="43"/>
      <c r="M721" s="59"/>
      <c r="N721" s="59"/>
      <c r="O721" s="59"/>
      <c r="P721" s="59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 x14ac:dyDescent="0.25">
      <c r="A722" s="43"/>
      <c r="B722" s="43"/>
      <c r="C722" s="43"/>
      <c r="D722" s="43"/>
      <c r="E722" s="43"/>
      <c r="F722" s="43"/>
      <c r="G722" s="43"/>
      <c r="H722" s="59"/>
      <c r="I722" s="43"/>
      <c r="J722" s="43"/>
      <c r="K722" s="43"/>
      <c r="L722" s="43"/>
      <c r="M722" s="59"/>
      <c r="N722" s="59"/>
      <c r="O722" s="59"/>
      <c r="P722" s="59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 x14ac:dyDescent="0.25">
      <c r="A723" s="43"/>
      <c r="B723" s="43"/>
      <c r="C723" s="43"/>
      <c r="D723" s="43"/>
      <c r="E723" s="43"/>
      <c r="F723" s="43"/>
      <c r="G723" s="43"/>
      <c r="H723" s="59"/>
      <c r="I723" s="43"/>
      <c r="J723" s="43"/>
      <c r="K723" s="43"/>
      <c r="L723" s="43"/>
      <c r="M723" s="59"/>
      <c r="N723" s="59"/>
      <c r="O723" s="59"/>
      <c r="P723" s="59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 x14ac:dyDescent="0.25">
      <c r="A724" s="43"/>
      <c r="B724" s="43"/>
      <c r="C724" s="43"/>
      <c r="D724" s="43"/>
      <c r="E724" s="43"/>
      <c r="F724" s="43"/>
      <c r="G724" s="43"/>
      <c r="H724" s="59"/>
      <c r="I724" s="43"/>
      <c r="J724" s="43"/>
      <c r="K724" s="43"/>
      <c r="L724" s="43"/>
      <c r="M724" s="59"/>
      <c r="N724" s="59"/>
      <c r="O724" s="59"/>
      <c r="P724" s="59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 x14ac:dyDescent="0.25">
      <c r="A725" s="43"/>
      <c r="B725" s="43"/>
      <c r="C725" s="43"/>
      <c r="D725" s="43"/>
      <c r="E725" s="43"/>
      <c r="F725" s="43"/>
      <c r="G725" s="43"/>
      <c r="H725" s="59"/>
      <c r="I725" s="43"/>
      <c r="J725" s="43"/>
      <c r="K725" s="43"/>
      <c r="L725" s="43"/>
      <c r="M725" s="59"/>
      <c r="N725" s="59"/>
      <c r="O725" s="59"/>
      <c r="P725" s="59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 x14ac:dyDescent="0.25">
      <c r="A726" s="43"/>
      <c r="B726" s="43"/>
      <c r="C726" s="43"/>
      <c r="D726" s="43"/>
      <c r="E726" s="43"/>
      <c r="F726" s="43"/>
      <c r="G726" s="43"/>
      <c r="H726" s="59"/>
      <c r="I726" s="43"/>
      <c r="J726" s="43"/>
      <c r="K726" s="43"/>
      <c r="L726" s="43"/>
      <c r="M726" s="59"/>
      <c r="N726" s="59"/>
      <c r="O726" s="59"/>
      <c r="P726" s="59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 x14ac:dyDescent="0.25">
      <c r="A727" s="43"/>
      <c r="B727" s="43"/>
      <c r="C727" s="43"/>
      <c r="D727" s="43"/>
      <c r="E727" s="43"/>
      <c r="F727" s="43"/>
      <c r="G727" s="43"/>
      <c r="H727" s="59"/>
      <c r="I727" s="43"/>
      <c r="J727" s="43"/>
      <c r="K727" s="43"/>
      <c r="L727" s="43"/>
      <c r="M727" s="59"/>
      <c r="N727" s="59"/>
      <c r="O727" s="59"/>
      <c r="P727" s="59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 x14ac:dyDescent="0.25">
      <c r="A728" s="43"/>
      <c r="B728" s="43"/>
      <c r="C728" s="43"/>
      <c r="D728" s="43"/>
      <c r="E728" s="43"/>
      <c r="F728" s="43"/>
      <c r="G728" s="43"/>
      <c r="H728" s="59"/>
      <c r="I728" s="43"/>
      <c r="J728" s="43"/>
      <c r="K728" s="43"/>
      <c r="L728" s="43"/>
      <c r="M728" s="59"/>
      <c r="N728" s="59"/>
      <c r="O728" s="59"/>
      <c r="P728" s="59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 x14ac:dyDescent="0.25">
      <c r="A729" s="43"/>
      <c r="B729" s="43"/>
      <c r="C729" s="43"/>
      <c r="D729" s="43"/>
      <c r="E729" s="43"/>
      <c r="F729" s="43"/>
      <c r="G729" s="43"/>
      <c r="H729" s="59"/>
      <c r="I729" s="43"/>
      <c r="J729" s="43"/>
      <c r="K729" s="43"/>
      <c r="L729" s="43"/>
      <c r="M729" s="59"/>
      <c r="N729" s="59"/>
      <c r="O729" s="59"/>
      <c r="P729" s="59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 x14ac:dyDescent="0.25">
      <c r="A730" s="43"/>
      <c r="B730" s="43"/>
      <c r="C730" s="43"/>
      <c r="D730" s="43"/>
      <c r="E730" s="43"/>
      <c r="F730" s="43"/>
      <c r="G730" s="43"/>
      <c r="H730" s="59"/>
      <c r="I730" s="43"/>
      <c r="J730" s="43"/>
      <c r="K730" s="43"/>
      <c r="L730" s="43"/>
      <c r="M730" s="59"/>
      <c r="N730" s="59"/>
      <c r="O730" s="59"/>
      <c r="P730" s="59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 x14ac:dyDescent="0.25">
      <c r="A731" s="43"/>
      <c r="B731" s="43"/>
      <c r="C731" s="43"/>
      <c r="D731" s="43"/>
      <c r="E731" s="43"/>
      <c r="F731" s="43"/>
      <c r="G731" s="43"/>
      <c r="H731" s="59"/>
      <c r="I731" s="43"/>
      <c r="J731" s="43"/>
      <c r="K731" s="43"/>
      <c r="L731" s="43"/>
      <c r="M731" s="59"/>
      <c r="N731" s="59"/>
      <c r="O731" s="59"/>
      <c r="P731" s="59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 x14ac:dyDescent="0.25">
      <c r="A732" s="43"/>
      <c r="B732" s="43"/>
      <c r="C732" s="43"/>
      <c r="D732" s="43"/>
      <c r="E732" s="43"/>
      <c r="F732" s="43"/>
      <c r="G732" s="43"/>
      <c r="H732" s="59"/>
      <c r="I732" s="43"/>
      <c r="J732" s="43"/>
      <c r="K732" s="43"/>
      <c r="L732" s="43"/>
      <c r="M732" s="59"/>
      <c r="N732" s="59"/>
      <c r="O732" s="59"/>
      <c r="P732" s="59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 x14ac:dyDescent="0.25">
      <c r="A733" s="43"/>
      <c r="B733" s="43"/>
      <c r="C733" s="43"/>
      <c r="D733" s="43"/>
      <c r="E733" s="43"/>
      <c r="F733" s="43"/>
      <c r="G733" s="43"/>
      <c r="H733" s="59"/>
      <c r="I733" s="43"/>
      <c r="J733" s="43"/>
      <c r="K733" s="43"/>
      <c r="L733" s="43"/>
      <c r="M733" s="59"/>
      <c r="N733" s="59"/>
      <c r="O733" s="59"/>
      <c r="P733" s="59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 x14ac:dyDescent="0.25">
      <c r="A734" s="43"/>
      <c r="B734" s="43"/>
      <c r="C734" s="43"/>
      <c r="D734" s="43"/>
      <c r="E734" s="43"/>
      <c r="F734" s="43"/>
      <c r="G734" s="43"/>
      <c r="H734" s="59"/>
      <c r="I734" s="43"/>
      <c r="J734" s="43"/>
      <c r="K734" s="43"/>
      <c r="L734" s="43"/>
      <c r="M734" s="59"/>
      <c r="N734" s="59"/>
      <c r="O734" s="59"/>
      <c r="P734" s="59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 x14ac:dyDescent="0.25">
      <c r="A735" s="43"/>
      <c r="B735" s="43"/>
      <c r="C735" s="43"/>
      <c r="D735" s="43"/>
      <c r="E735" s="43"/>
      <c r="F735" s="43"/>
      <c r="G735" s="43"/>
      <c r="H735" s="59"/>
      <c r="I735" s="43"/>
      <c r="J735" s="43"/>
      <c r="K735" s="43"/>
      <c r="L735" s="43"/>
      <c r="M735" s="59"/>
      <c r="N735" s="59"/>
      <c r="O735" s="59"/>
      <c r="P735" s="59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 x14ac:dyDescent="0.25">
      <c r="A736" s="43"/>
      <c r="B736" s="43"/>
      <c r="C736" s="43"/>
      <c r="D736" s="43"/>
      <c r="E736" s="43"/>
      <c r="F736" s="43"/>
      <c r="G736" s="43"/>
      <c r="H736" s="59"/>
      <c r="I736" s="43"/>
      <c r="J736" s="43"/>
      <c r="K736" s="43"/>
      <c r="L736" s="43"/>
      <c r="M736" s="59"/>
      <c r="N736" s="59"/>
      <c r="O736" s="59"/>
      <c r="P736" s="59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 x14ac:dyDescent="0.25">
      <c r="A737" s="43"/>
      <c r="B737" s="43"/>
      <c r="C737" s="43"/>
      <c r="D737" s="43"/>
      <c r="E737" s="43"/>
      <c r="F737" s="43"/>
      <c r="G737" s="43"/>
      <c r="H737" s="59"/>
      <c r="I737" s="43"/>
      <c r="J737" s="43"/>
      <c r="K737" s="43"/>
      <c r="L737" s="43"/>
      <c r="M737" s="59"/>
      <c r="N737" s="59"/>
      <c r="O737" s="59"/>
      <c r="P737" s="59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 x14ac:dyDescent="0.25">
      <c r="A738" s="43"/>
      <c r="B738" s="43"/>
      <c r="C738" s="43"/>
      <c r="D738" s="43"/>
      <c r="E738" s="43"/>
      <c r="F738" s="43"/>
      <c r="G738" s="43"/>
      <c r="H738" s="59"/>
      <c r="I738" s="43"/>
      <c r="J738" s="43"/>
      <c r="K738" s="43"/>
      <c r="L738" s="43"/>
      <c r="M738" s="59"/>
      <c r="N738" s="59"/>
      <c r="O738" s="59"/>
      <c r="P738" s="59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 x14ac:dyDescent="0.25">
      <c r="A739" s="43"/>
      <c r="B739" s="43"/>
      <c r="C739" s="43"/>
      <c r="D739" s="43"/>
      <c r="E739" s="43"/>
      <c r="F739" s="43"/>
      <c r="G739" s="43"/>
      <c r="H739" s="59"/>
      <c r="I739" s="43"/>
      <c r="J739" s="43"/>
      <c r="K739" s="43"/>
      <c r="L739" s="43"/>
      <c r="M739" s="59"/>
      <c r="N739" s="59"/>
      <c r="O739" s="59"/>
      <c r="P739" s="59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 x14ac:dyDescent="0.25">
      <c r="A740" s="43"/>
      <c r="B740" s="43"/>
      <c r="C740" s="43"/>
      <c r="D740" s="43"/>
      <c r="E740" s="43"/>
      <c r="F740" s="43"/>
      <c r="G740" s="43"/>
      <c r="H740" s="59"/>
      <c r="I740" s="43"/>
      <c r="J740" s="43"/>
      <c r="K740" s="43"/>
      <c r="L740" s="43"/>
      <c r="M740" s="59"/>
      <c r="N740" s="59"/>
      <c r="O740" s="59"/>
      <c r="P740" s="59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 x14ac:dyDescent="0.25">
      <c r="A741" s="43"/>
      <c r="B741" s="43"/>
      <c r="C741" s="43"/>
      <c r="D741" s="43"/>
      <c r="E741" s="43"/>
      <c r="F741" s="43"/>
      <c r="G741" s="43"/>
      <c r="H741" s="59"/>
      <c r="I741" s="43"/>
      <c r="J741" s="43"/>
      <c r="K741" s="43"/>
      <c r="L741" s="43"/>
      <c r="M741" s="59"/>
      <c r="N741" s="59"/>
      <c r="O741" s="59"/>
      <c r="P741" s="59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 x14ac:dyDescent="0.25">
      <c r="A742" s="43"/>
      <c r="B742" s="43"/>
      <c r="C742" s="43"/>
      <c r="D742" s="43"/>
      <c r="E742" s="43"/>
      <c r="F742" s="43"/>
      <c r="G742" s="43"/>
      <c r="H742" s="59"/>
      <c r="I742" s="43"/>
      <c r="J742" s="43"/>
      <c r="K742" s="43"/>
      <c r="L742" s="43"/>
      <c r="M742" s="59"/>
      <c r="N742" s="59"/>
      <c r="O742" s="59"/>
      <c r="P742" s="59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 x14ac:dyDescent="0.25">
      <c r="A743" s="43"/>
      <c r="B743" s="43"/>
      <c r="C743" s="43"/>
      <c r="D743" s="43"/>
      <c r="E743" s="43"/>
      <c r="F743" s="43"/>
      <c r="G743" s="43"/>
      <c r="H743" s="59"/>
      <c r="I743" s="43"/>
      <c r="J743" s="43"/>
      <c r="K743" s="43"/>
      <c r="L743" s="43"/>
      <c r="M743" s="59"/>
      <c r="N743" s="59"/>
      <c r="O743" s="59"/>
      <c r="P743" s="59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 x14ac:dyDescent="0.25">
      <c r="A744" s="43"/>
      <c r="B744" s="43"/>
      <c r="C744" s="43"/>
      <c r="D744" s="43"/>
      <c r="E744" s="43"/>
      <c r="F744" s="43"/>
      <c r="G744" s="43"/>
      <c r="H744" s="59"/>
      <c r="I744" s="43"/>
      <c r="J744" s="43"/>
      <c r="K744" s="43"/>
      <c r="L744" s="43"/>
      <c r="M744" s="59"/>
      <c r="N744" s="59"/>
      <c r="O744" s="59"/>
      <c r="P744" s="59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 x14ac:dyDescent="0.25">
      <c r="A745" s="43"/>
      <c r="B745" s="43"/>
      <c r="C745" s="43"/>
      <c r="D745" s="43"/>
      <c r="E745" s="43"/>
      <c r="F745" s="43"/>
      <c r="G745" s="43"/>
      <c r="H745" s="59"/>
      <c r="I745" s="43"/>
      <c r="J745" s="43"/>
      <c r="K745" s="43"/>
      <c r="L745" s="43"/>
      <c r="M745" s="59"/>
      <c r="N745" s="59"/>
      <c r="O745" s="59"/>
      <c r="P745" s="59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 x14ac:dyDescent="0.25">
      <c r="A746" s="43"/>
      <c r="B746" s="43"/>
      <c r="C746" s="43"/>
      <c r="D746" s="43"/>
      <c r="E746" s="43"/>
      <c r="F746" s="43"/>
      <c r="G746" s="43"/>
      <c r="H746" s="59"/>
      <c r="I746" s="43"/>
      <c r="J746" s="43"/>
      <c r="K746" s="43"/>
      <c r="L746" s="43"/>
      <c r="M746" s="59"/>
      <c r="N746" s="59"/>
      <c r="O746" s="59"/>
      <c r="P746" s="59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 x14ac:dyDescent="0.25">
      <c r="A747" s="43"/>
      <c r="B747" s="43"/>
      <c r="C747" s="43"/>
      <c r="D747" s="43"/>
      <c r="E747" s="43"/>
      <c r="F747" s="43"/>
      <c r="G747" s="43"/>
      <c r="H747" s="59"/>
      <c r="I747" s="43"/>
      <c r="J747" s="43"/>
      <c r="K747" s="43"/>
      <c r="L747" s="43"/>
      <c r="M747" s="59"/>
      <c r="N747" s="59"/>
      <c r="O747" s="59"/>
      <c r="P747" s="59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 x14ac:dyDescent="0.25">
      <c r="A748" s="43"/>
      <c r="B748" s="43"/>
      <c r="C748" s="43"/>
      <c r="D748" s="43"/>
      <c r="E748" s="43"/>
      <c r="F748" s="43"/>
      <c r="G748" s="43"/>
      <c r="H748" s="59"/>
      <c r="I748" s="43"/>
      <c r="J748" s="43"/>
      <c r="K748" s="43"/>
      <c r="L748" s="43"/>
      <c r="M748" s="59"/>
      <c r="N748" s="59"/>
      <c r="O748" s="59"/>
      <c r="P748" s="59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 x14ac:dyDescent="0.25">
      <c r="A749" s="43"/>
      <c r="B749" s="43"/>
      <c r="C749" s="43"/>
      <c r="D749" s="43"/>
      <c r="E749" s="43"/>
      <c r="F749" s="43"/>
      <c r="G749" s="43"/>
      <c r="H749" s="59"/>
      <c r="I749" s="43"/>
      <c r="J749" s="43"/>
      <c r="K749" s="43"/>
      <c r="L749" s="43"/>
      <c r="M749" s="59"/>
      <c r="N749" s="59"/>
      <c r="O749" s="59"/>
      <c r="P749" s="59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 x14ac:dyDescent="0.25">
      <c r="A750" s="43"/>
      <c r="B750" s="43"/>
      <c r="C750" s="43"/>
      <c r="D750" s="43"/>
      <c r="E750" s="43"/>
      <c r="F750" s="43"/>
      <c r="G750" s="43"/>
      <c r="H750" s="59"/>
      <c r="I750" s="43"/>
      <c r="J750" s="43"/>
      <c r="K750" s="43"/>
      <c r="L750" s="43"/>
      <c r="M750" s="59"/>
      <c r="N750" s="59"/>
      <c r="O750" s="59"/>
      <c r="P750" s="59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 x14ac:dyDescent="0.25">
      <c r="A751" s="43"/>
      <c r="B751" s="43"/>
      <c r="C751" s="43"/>
      <c r="D751" s="43"/>
      <c r="E751" s="43"/>
      <c r="F751" s="43"/>
      <c r="G751" s="43"/>
      <c r="H751" s="59"/>
      <c r="I751" s="43"/>
      <c r="J751" s="43"/>
      <c r="K751" s="43"/>
      <c r="L751" s="43"/>
      <c r="M751" s="59"/>
      <c r="N751" s="59"/>
      <c r="O751" s="59"/>
      <c r="P751" s="59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 x14ac:dyDescent="0.25">
      <c r="A752" s="43"/>
      <c r="B752" s="43"/>
      <c r="C752" s="43"/>
      <c r="D752" s="43"/>
      <c r="E752" s="43"/>
      <c r="F752" s="43"/>
      <c r="G752" s="43"/>
      <c r="H752" s="59"/>
      <c r="I752" s="43"/>
      <c r="J752" s="43"/>
      <c r="K752" s="43"/>
      <c r="L752" s="43"/>
      <c r="M752" s="59"/>
      <c r="N752" s="59"/>
      <c r="O752" s="59"/>
      <c r="P752" s="59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 x14ac:dyDescent="0.25">
      <c r="A753" s="43"/>
      <c r="B753" s="43"/>
      <c r="C753" s="43"/>
      <c r="D753" s="43"/>
      <c r="E753" s="43"/>
      <c r="F753" s="43"/>
      <c r="G753" s="43"/>
      <c r="H753" s="59"/>
      <c r="I753" s="43"/>
      <c r="J753" s="43"/>
      <c r="K753" s="43"/>
      <c r="L753" s="43"/>
      <c r="M753" s="59"/>
      <c r="N753" s="59"/>
      <c r="O753" s="59"/>
      <c r="P753" s="59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 x14ac:dyDescent="0.25">
      <c r="A754" s="43"/>
      <c r="B754" s="43"/>
      <c r="C754" s="43"/>
      <c r="D754" s="43"/>
      <c r="E754" s="43"/>
      <c r="F754" s="43"/>
      <c r="G754" s="43"/>
      <c r="H754" s="59"/>
      <c r="I754" s="43"/>
      <c r="J754" s="43"/>
      <c r="K754" s="43"/>
      <c r="L754" s="43"/>
      <c r="M754" s="59"/>
      <c r="N754" s="59"/>
      <c r="O754" s="59"/>
      <c r="P754" s="59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 x14ac:dyDescent="0.25">
      <c r="A755" s="43"/>
      <c r="B755" s="43"/>
      <c r="C755" s="43"/>
      <c r="D755" s="43"/>
      <c r="E755" s="43"/>
      <c r="F755" s="43"/>
      <c r="G755" s="43"/>
      <c r="H755" s="59"/>
      <c r="I755" s="43"/>
      <c r="J755" s="43"/>
      <c r="K755" s="43"/>
      <c r="L755" s="43"/>
      <c r="M755" s="59"/>
      <c r="N755" s="59"/>
      <c r="O755" s="59"/>
      <c r="P755" s="59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 x14ac:dyDescent="0.25">
      <c r="A756" s="43"/>
      <c r="B756" s="43"/>
      <c r="C756" s="43"/>
      <c r="D756" s="43"/>
      <c r="E756" s="43"/>
      <c r="F756" s="43"/>
      <c r="G756" s="43"/>
      <c r="H756" s="59"/>
      <c r="I756" s="43"/>
      <c r="J756" s="43"/>
      <c r="K756" s="43"/>
      <c r="L756" s="43"/>
      <c r="M756" s="59"/>
      <c r="N756" s="59"/>
      <c r="O756" s="59"/>
      <c r="P756" s="59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 x14ac:dyDescent="0.25">
      <c r="A757" s="43"/>
      <c r="B757" s="43"/>
      <c r="C757" s="43"/>
      <c r="D757" s="43"/>
      <c r="E757" s="43"/>
      <c r="F757" s="43"/>
      <c r="G757" s="43"/>
      <c r="H757" s="59"/>
      <c r="I757" s="43"/>
      <c r="J757" s="43"/>
      <c r="K757" s="43"/>
      <c r="L757" s="43"/>
      <c r="M757" s="59"/>
      <c r="N757" s="59"/>
      <c r="O757" s="59"/>
      <c r="P757" s="59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 x14ac:dyDescent="0.25">
      <c r="A758" s="43"/>
      <c r="B758" s="43"/>
      <c r="C758" s="43"/>
      <c r="D758" s="43"/>
      <c r="E758" s="43"/>
      <c r="F758" s="43"/>
      <c r="G758" s="43"/>
      <c r="H758" s="59"/>
      <c r="I758" s="43"/>
      <c r="J758" s="43"/>
      <c r="K758" s="43"/>
      <c r="L758" s="43"/>
      <c r="M758" s="59"/>
      <c r="N758" s="59"/>
      <c r="O758" s="59"/>
      <c r="P758" s="59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 x14ac:dyDescent="0.25">
      <c r="A759" s="43"/>
      <c r="B759" s="43"/>
      <c r="C759" s="43"/>
      <c r="D759" s="43"/>
      <c r="E759" s="43"/>
      <c r="F759" s="43"/>
      <c r="G759" s="43"/>
      <c r="H759" s="59"/>
      <c r="I759" s="43"/>
      <c r="J759" s="43"/>
      <c r="K759" s="43"/>
      <c r="L759" s="43"/>
      <c r="M759" s="59"/>
      <c r="N759" s="59"/>
      <c r="O759" s="59"/>
      <c r="P759" s="59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 x14ac:dyDescent="0.25">
      <c r="A760" s="43"/>
      <c r="B760" s="43"/>
      <c r="C760" s="43"/>
      <c r="D760" s="43"/>
      <c r="E760" s="43"/>
      <c r="F760" s="43"/>
      <c r="G760" s="43"/>
      <c r="H760" s="59"/>
      <c r="I760" s="43"/>
      <c r="J760" s="43"/>
      <c r="K760" s="43"/>
      <c r="L760" s="43"/>
      <c r="M760" s="59"/>
      <c r="N760" s="59"/>
      <c r="O760" s="59"/>
      <c r="P760" s="59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 x14ac:dyDescent="0.25">
      <c r="A761" s="43"/>
      <c r="B761" s="43"/>
      <c r="C761" s="43"/>
      <c r="D761" s="43"/>
      <c r="E761" s="43"/>
      <c r="F761" s="43"/>
      <c r="G761" s="43"/>
      <c r="H761" s="59"/>
      <c r="I761" s="43"/>
      <c r="J761" s="43"/>
      <c r="K761" s="43"/>
      <c r="L761" s="43"/>
      <c r="M761" s="59"/>
      <c r="N761" s="59"/>
      <c r="O761" s="59"/>
      <c r="P761" s="59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 x14ac:dyDescent="0.25">
      <c r="A762" s="43"/>
      <c r="B762" s="43"/>
      <c r="C762" s="43"/>
      <c r="D762" s="43"/>
      <c r="E762" s="43"/>
      <c r="F762" s="43"/>
      <c r="G762" s="43"/>
      <c r="H762" s="59"/>
      <c r="I762" s="43"/>
      <c r="J762" s="43"/>
      <c r="K762" s="43"/>
      <c r="L762" s="43"/>
      <c r="M762" s="59"/>
      <c r="N762" s="59"/>
      <c r="O762" s="59"/>
      <c r="P762" s="59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 x14ac:dyDescent="0.25">
      <c r="A763" s="43"/>
      <c r="B763" s="43"/>
      <c r="C763" s="43"/>
      <c r="D763" s="43"/>
      <c r="E763" s="43"/>
      <c r="F763" s="43"/>
      <c r="G763" s="43"/>
      <c r="H763" s="59"/>
      <c r="I763" s="43"/>
      <c r="J763" s="43"/>
      <c r="K763" s="43"/>
      <c r="L763" s="43"/>
      <c r="M763" s="59"/>
      <c r="N763" s="59"/>
      <c r="O763" s="59"/>
      <c r="P763" s="59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 x14ac:dyDescent="0.25">
      <c r="A764" s="43"/>
      <c r="B764" s="43"/>
      <c r="C764" s="43"/>
      <c r="D764" s="43"/>
      <c r="E764" s="43"/>
      <c r="F764" s="43"/>
      <c r="G764" s="43"/>
      <c r="H764" s="59"/>
      <c r="I764" s="43"/>
      <c r="J764" s="43"/>
      <c r="K764" s="43"/>
      <c r="L764" s="43"/>
      <c r="M764" s="59"/>
      <c r="N764" s="59"/>
      <c r="O764" s="59"/>
      <c r="P764" s="59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 x14ac:dyDescent="0.25">
      <c r="A765" s="43"/>
      <c r="B765" s="43"/>
      <c r="C765" s="43"/>
      <c r="D765" s="43"/>
      <c r="E765" s="43"/>
      <c r="F765" s="43"/>
      <c r="G765" s="43"/>
      <c r="H765" s="59"/>
      <c r="I765" s="43"/>
      <c r="J765" s="43"/>
      <c r="K765" s="43"/>
      <c r="L765" s="43"/>
      <c r="M765" s="59"/>
      <c r="N765" s="59"/>
      <c r="O765" s="59"/>
      <c r="P765" s="59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 x14ac:dyDescent="0.25">
      <c r="A766" s="43"/>
      <c r="B766" s="43"/>
      <c r="C766" s="43"/>
      <c r="D766" s="43"/>
      <c r="E766" s="43"/>
      <c r="F766" s="43"/>
      <c r="G766" s="43"/>
      <c r="H766" s="59"/>
      <c r="I766" s="43"/>
      <c r="J766" s="43"/>
      <c r="K766" s="43"/>
      <c r="L766" s="43"/>
      <c r="M766" s="59"/>
      <c r="N766" s="59"/>
      <c r="O766" s="59"/>
      <c r="P766" s="59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 x14ac:dyDescent="0.25">
      <c r="A767" s="43"/>
      <c r="B767" s="43"/>
      <c r="C767" s="43"/>
      <c r="D767" s="43"/>
      <c r="E767" s="43"/>
      <c r="F767" s="43"/>
      <c r="G767" s="43"/>
      <c r="H767" s="59"/>
      <c r="I767" s="43"/>
      <c r="J767" s="43"/>
      <c r="K767" s="43"/>
      <c r="L767" s="43"/>
      <c r="M767" s="59"/>
      <c r="N767" s="59"/>
      <c r="O767" s="59"/>
      <c r="P767" s="59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 x14ac:dyDescent="0.25">
      <c r="A768" s="43"/>
      <c r="B768" s="43"/>
      <c r="C768" s="43"/>
      <c r="D768" s="43"/>
      <c r="E768" s="43"/>
      <c r="F768" s="43"/>
      <c r="G768" s="43"/>
      <c r="H768" s="59"/>
      <c r="I768" s="43"/>
      <c r="J768" s="43"/>
      <c r="K768" s="43"/>
      <c r="L768" s="43"/>
      <c r="M768" s="59"/>
      <c r="N768" s="59"/>
      <c r="O768" s="59"/>
      <c r="P768" s="59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 x14ac:dyDescent="0.25">
      <c r="A769" s="43"/>
      <c r="B769" s="43"/>
      <c r="C769" s="43"/>
      <c r="D769" s="43"/>
      <c r="E769" s="43"/>
      <c r="F769" s="43"/>
      <c r="G769" s="43"/>
      <c r="H769" s="59"/>
      <c r="I769" s="43"/>
      <c r="J769" s="43"/>
      <c r="K769" s="43"/>
      <c r="L769" s="43"/>
      <c r="M769" s="59"/>
      <c r="N769" s="59"/>
      <c r="O769" s="59"/>
      <c r="P769" s="59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 x14ac:dyDescent="0.25">
      <c r="A770" s="43"/>
      <c r="B770" s="43"/>
      <c r="C770" s="43"/>
      <c r="D770" s="43"/>
      <c r="E770" s="43"/>
      <c r="F770" s="43"/>
      <c r="G770" s="43"/>
      <c r="H770" s="59"/>
      <c r="I770" s="43"/>
      <c r="J770" s="43"/>
      <c r="K770" s="43"/>
      <c r="L770" s="43"/>
      <c r="M770" s="59"/>
      <c r="N770" s="59"/>
      <c r="O770" s="59"/>
      <c r="P770" s="59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 x14ac:dyDescent="0.25">
      <c r="A771" s="43"/>
      <c r="B771" s="43"/>
      <c r="C771" s="43"/>
      <c r="D771" s="43"/>
      <c r="E771" s="43"/>
      <c r="F771" s="43"/>
      <c r="G771" s="43"/>
      <c r="H771" s="59"/>
      <c r="I771" s="43"/>
      <c r="J771" s="43"/>
      <c r="K771" s="43"/>
      <c r="L771" s="43"/>
      <c r="M771" s="59"/>
      <c r="N771" s="59"/>
      <c r="O771" s="59"/>
      <c r="P771" s="59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 x14ac:dyDescent="0.25">
      <c r="A772" s="43"/>
      <c r="B772" s="43"/>
      <c r="C772" s="43"/>
      <c r="D772" s="43"/>
      <c r="E772" s="43"/>
      <c r="F772" s="43"/>
      <c r="G772" s="43"/>
      <c r="H772" s="59"/>
      <c r="I772" s="43"/>
      <c r="J772" s="43"/>
      <c r="K772" s="43"/>
      <c r="L772" s="43"/>
      <c r="M772" s="59"/>
      <c r="N772" s="59"/>
      <c r="O772" s="59"/>
      <c r="P772" s="59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 x14ac:dyDescent="0.25">
      <c r="A773" s="43"/>
      <c r="B773" s="43"/>
      <c r="C773" s="43"/>
      <c r="D773" s="43"/>
      <c r="E773" s="43"/>
      <c r="F773" s="43"/>
      <c r="G773" s="43"/>
      <c r="H773" s="59"/>
      <c r="I773" s="43"/>
      <c r="J773" s="43"/>
      <c r="K773" s="43"/>
      <c r="L773" s="43"/>
      <c r="M773" s="59"/>
      <c r="N773" s="59"/>
      <c r="O773" s="59"/>
      <c r="P773" s="59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 x14ac:dyDescent="0.25">
      <c r="A774" s="43"/>
      <c r="B774" s="43"/>
      <c r="C774" s="43"/>
      <c r="D774" s="43"/>
      <c r="E774" s="43"/>
      <c r="F774" s="43"/>
      <c r="G774" s="43"/>
      <c r="H774" s="59"/>
      <c r="I774" s="43"/>
      <c r="J774" s="43"/>
      <c r="K774" s="43"/>
      <c r="L774" s="43"/>
      <c r="M774" s="59"/>
      <c r="N774" s="59"/>
      <c r="O774" s="59"/>
      <c r="P774" s="59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 x14ac:dyDescent="0.25">
      <c r="A775" s="43"/>
      <c r="B775" s="43"/>
      <c r="C775" s="43"/>
      <c r="D775" s="43"/>
      <c r="E775" s="43"/>
      <c r="F775" s="43"/>
      <c r="G775" s="43"/>
      <c r="H775" s="59"/>
      <c r="I775" s="43"/>
      <c r="J775" s="43"/>
      <c r="K775" s="43"/>
      <c r="L775" s="43"/>
      <c r="M775" s="59"/>
      <c r="N775" s="59"/>
      <c r="O775" s="59"/>
      <c r="P775" s="59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 x14ac:dyDescent="0.25">
      <c r="A776" s="43"/>
      <c r="B776" s="43"/>
      <c r="C776" s="43"/>
      <c r="D776" s="43"/>
      <c r="E776" s="43"/>
      <c r="F776" s="43"/>
      <c r="G776" s="43"/>
      <c r="H776" s="59"/>
      <c r="I776" s="43"/>
      <c r="J776" s="43"/>
      <c r="K776" s="43"/>
      <c r="L776" s="43"/>
      <c r="M776" s="59"/>
      <c r="N776" s="59"/>
      <c r="O776" s="59"/>
      <c r="P776" s="59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 x14ac:dyDescent="0.25">
      <c r="A777" s="43"/>
      <c r="B777" s="43"/>
      <c r="C777" s="43"/>
      <c r="D777" s="43"/>
      <c r="E777" s="43"/>
      <c r="F777" s="43"/>
      <c r="G777" s="43"/>
      <c r="H777" s="59"/>
      <c r="I777" s="43"/>
      <c r="J777" s="43"/>
      <c r="K777" s="43"/>
      <c r="L777" s="43"/>
      <c r="M777" s="59"/>
      <c r="N777" s="59"/>
      <c r="O777" s="59"/>
      <c r="P777" s="59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 x14ac:dyDescent="0.25">
      <c r="A778" s="43"/>
      <c r="B778" s="43"/>
      <c r="C778" s="43"/>
      <c r="D778" s="43"/>
      <c r="E778" s="43"/>
      <c r="F778" s="43"/>
      <c r="G778" s="43"/>
      <c r="H778" s="59"/>
      <c r="I778" s="43"/>
      <c r="J778" s="43"/>
      <c r="K778" s="43"/>
      <c r="L778" s="43"/>
      <c r="M778" s="59"/>
      <c r="N778" s="59"/>
      <c r="O778" s="59"/>
      <c r="P778" s="59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 x14ac:dyDescent="0.25">
      <c r="A779" s="43"/>
      <c r="B779" s="43"/>
      <c r="C779" s="43"/>
      <c r="D779" s="43"/>
      <c r="E779" s="43"/>
      <c r="F779" s="43"/>
      <c r="G779" s="43"/>
      <c r="H779" s="59"/>
      <c r="I779" s="43"/>
      <c r="J779" s="43"/>
      <c r="K779" s="43"/>
      <c r="L779" s="43"/>
      <c r="M779" s="59"/>
      <c r="N779" s="59"/>
      <c r="O779" s="59"/>
      <c r="P779" s="59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 x14ac:dyDescent="0.25">
      <c r="A780" s="43"/>
      <c r="B780" s="43"/>
      <c r="C780" s="43"/>
      <c r="D780" s="43"/>
      <c r="E780" s="43"/>
      <c r="F780" s="43"/>
      <c r="G780" s="43"/>
      <c r="H780" s="59"/>
      <c r="I780" s="43"/>
      <c r="J780" s="43"/>
      <c r="K780" s="43"/>
      <c r="L780" s="43"/>
      <c r="M780" s="59"/>
      <c r="N780" s="59"/>
      <c r="O780" s="59"/>
      <c r="P780" s="59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 x14ac:dyDescent="0.25">
      <c r="A781" s="43"/>
      <c r="B781" s="43"/>
      <c r="C781" s="43"/>
      <c r="D781" s="43"/>
      <c r="E781" s="43"/>
      <c r="F781" s="43"/>
      <c r="G781" s="43"/>
      <c r="H781" s="59"/>
      <c r="I781" s="43"/>
      <c r="J781" s="43"/>
      <c r="K781" s="43"/>
      <c r="L781" s="43"/>
      <c r="M781" s="59"/>
      <c r="N781" s="59"/>
      <c r="O781" s="59"/>
      <c r="P781" s="59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 x14ac:dyDescent="0.25">
      <c r="A782" s="43"/>
      <c r="B782" s="43"/>
      <c r="C782" s="43"/>
      <c r="D782" s="43"/>
      <c r="E782" s="43"/>
      <c r="F782" s="43"/>
      <c r="G782" s="43"/>
      <c r="H782" s="59"/>
      <c r="I782" s="43"/>
      <c r="J782" s="43"/>
      <c r="K782" s="43"/>
      <c r="L782" s="43"/>
      <c r="M782" s="59"/>
      <c r="N782" s="59"/>
      <c r="O782" s="59"/>
      <c r="P782" s="59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 x14ac:dyDescent="0.25">
      <c r="A783" s="43"/>
      <c r="B783" s="43"/>
      <c r="C783" s="43"/>
      <c r="D783" s="43"/>
      <c r="E783" s="43"/>
      <c r="F783" s="43"/>
      <c r="G783" s="43"/>
      <c r="H783" s="59"/>
      <c r="I783" s="43"/>
      <c r="J783" s="43"/>
      <c r="K783" s="43"/>
      <c r="L783" s="43"/>
      <c r="M783" s="59"/>
      <c r="N783" s="59"/>
      <c r="O783" s="59"/>
      <c r="P783" s="59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 x14ac:dyDescent="0.25">
      <c r="A784" s="43"/>
      <c r="B784" s="43"/>
      <c r="C784" s="43"/>
      <c r="D784" s="43"/>
      <c r="E784" s="43"/>
      <c r="F784" s="43"/>
      <c r="G784" s="43"/>
      <c r="H784" s="59"/>
      <c r="I784" s="43"/>
      <c r="J784" s="43"/>
      <c r="K784" s="43"/>
      <c r="L784" s="43"/>
      <c r="M784" s="59"/>
      <c r="N784" s="59"/>
      <c r="O784" s="59"/>
      <c r="P784" s="59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 x14ac:dyDescent="0.25">
      <c r="A785" s="43"/>
      <c r="B785" s="43"/>
      <c r="C785" s="43"/>
      <c r="D785" s="43"/>
      <c r="E785" s="43"/>
      <c r="F785" s="43"/>
      <c r="G785" s="43"/>
      <c r="H785" s="59"/>
      <c r="I785" s="43"/>
      <c r="J785" s="43"/>
      <c r="K785" s="43"/>
      <c r="L785" s="43"/>
      <c r="M785" s="59"/>
      <c r="N785" s="59"/>
      <c r="O785" s="59"/>
      <c r="P785" s="59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 x14ac:dyDescent="0.25">
      <c r="A786" s="43"/>
      <c r="B786" s="43"/>
      <c r="C786" s="43"/>
      <c r="D786" s="43"/>
      <c r="E786" s="43"/>
      <c r="F786" s="43"/>
      <c r="G786" s="43"/>
      <c r="H786" s="59"/>
      <c r="I786" s="43"/>
      <c r="J786" s="43"/>
      <c r="K786" s="43"/>
      <c r="L786" s="43"/>
      <c r="M786" s="59"/>
      <c r="N786" s="59"/>
      <c r="O786" s="59"/>
      <c r="P786" s="59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 x14ac:dyDescent="0.25">
      <c r="A787" s="43"/>
      <c r="B787" s="43"/>
      <c r="C787" s="43"/>
      <c r="D787" s="43"/>
      <c r="E787" s="43"/>
      <c r="F787" s="43"/>
      <c r="G787" s="43"/>
      <c r="H787" s="59"/>
      <c r="I787" s="43"/>
      <c r="J787" s="43"/>
      <c r="K787" s="43"/>
      <c r="L787" s="43"/>
      <c r="M787" s="59"/>
      <c r="N787" s="59"/>
      <c r="O787" s="59"/>
      <c r="P787" s="59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 x14ac:dyDescent="0.25">
      <c r="A788" s="43"/>
      <c r="B788" s="43"/>
      <c r="C788" s="43"/>
      <c r="D788" s="43"/>
      <c r="E788" s="43"/>
      <c r="F788" s="43"/>
      <c r="G788" s="43"/>
      <c r="H788" s="59"/>
      <c r="I788" s="43"/>
      <c r="J788" s="43"/>
      <c r="K788" s="43"/>
      <c r="L788" s="43"/>
      <c r="M788" s="59"/>
      <c r="N788" s="59"/>
      <c r="O788" s="59"/>
      <c r="P788" s="59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 x14ac:dyDescent="0.25">
      <c r="A789" s="43"/>
      <c r="B789" s="43"/>
      <c r="C789" s="43"/>
      <c r="D789" s="43"/>
      <c r="E789" s="43"/>
      <c r="F789" s="43"/>
      <c r="G789" s="43"/>
      <c r="H789" s="59"/>
      <c r="I789" s="43"/>
      <c r="J789" s="43"/>
      <c r="K789" s="43"/>
      <c r="L789" s="43"/>
      <c r="M789" s="59"/>
      <c r="N789" s="59"/>
      <c r="O789" s="59"/>
      <c r="P789" s="59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 x14ac:dyDescent="0.25">
      <c r="A790" s="43"/>
      <c r="B790" s="43"/>
      <c r="C790" s="43"/>
      <c r="D790" s="43"/>
      <c r="E790" s="43"/>
      <c r="F790" s="43"/>
      <c r="G790" s="43"/>
      <c r="H790" s="59"/>
      <c r="I790" s="43"/>
      <c r="J790" s="43"/>
      <c r="K790" s="43"/>
      <c r="L790" s="43"/>
      <c r="M790" s="59"/>
      <c r="N790" s="59"/>
      <c r="O790" s="59"/>
      <c r="P790" s="59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 x14ac:dyDescent="0.25">
      <c r="A791" s="43"/>
      <c r="B791" s="43"/>
      <c r="C791" s="43"/>
      <c r="D791" s="43"/>
      <c r="E791" s="43"/>
      <c r="F791" s="43"/>
      <c r="G791" s="43"/>
      <c r="H791" s="59"/>
      <c r="I791" s="43"/>
      <c r="J791" s="43"/>
      <c r="K791" s="43"/>
      <c r="L791" s="43"/>
      <c r="M791" s="59"/>
      <c r="N791" s="59"/>
      <c r="O791" s="59"/>
      <c r="P791" s="59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 x14ac:dyDescent="0.25">
      <c r="A792" s="43"/>
      <c r="B792" s="43"/>
      <c r="C792" s="43"/>
      <c r="D792" s="43"/>
      <c r="E792" s="43"/>
      <c r="F792" s="43"/>
      <c r="G792" s="43"/>
      <c r="H792" s="59"/>
      <c r="I792" s="43"/>
      <c r="J792" s="43"/>
      <c r="K792" s="43"/>
      <c r="L792" s="43"/>
      <c r="M792" s="59"/>
      <c r="N792" s="59"/>
      <c r="O792" s="59"/>
      <c r="P792" s="59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 x14ac:dyDescent="0.25">
      <c r="A793" s="43"/>
      <c r="B793" s="43"/>
      <c r="C793" s="43"/>
      <c r="D793" s="43"/>
      <c r="E793" s="43"/>
      <c r="F793" s="43"/>
      <c r="G793" s="43"/>
      <c r="H793" s="59"/>
      <c r="I793" s="43"/>
      <c r="J793" s="43"/>
      <c r="K793" s="43"/>
      <c r="L793" s="43"/>
      <c r="M793" s="59"/>
      <c r="N793" s="59"/>
      <c r="O793" s="59"/>
      <c r="P793" s="59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 x14ac:dyDescent="0.25">
      <c r="A794" s="43"/>
      <c r="B794" s="43"/>
      <c r="C794" s="43"/>
      <c r="D794" s="43"/>
      <c r="E794" s="43"/>
      <c r="F794" s="43"/>
      <c r="G794" s="43"/>
      <c r="H794" s="59"/>
      <c r="I794" s="43"/>
      <c r="J794" s="43"/>
      <c r="K794" s="43"/>
      <c r="L794" s="43"/>
      <c r="M794" s="59"/>
      <c r="N794" s="59"/>
      <c r="O794" s="59"/>
      <c r="P794" s="59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 x14ac:dyDescent="0.25">
      <c r="A795" s="43"/>
      <c r="B795" s="43"/>
      <c r="C795" s="43"/>
      <c r="D795" s="43"/>
      <c r="E795" s="43"/>
      <c r="F795" s="43"/>
      <c r="G795" s="43"/>
      <c r="H795" s="59"/>
      <c r="I795" s="43"/>
      <c r="J795" s="43"/>
      <c r="K795" s="43"/>
      <c r="L795" s="43"/>
      <c r="M795" s="59"/>
      <c r="N795" s="59"/>
      <c r="O795" s="59"/>
      <c r="P795" s="59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 x14ac:dyDescent="0.25">
      <c r="A796" s="43"/>
      <c r="B796" s="43"/>
      <c r="C796" s="43"/>
      <c r="D796" s="43"/>
      <c r="E796" s="43"/>
      <c r="F796" s="43"/>
      <c r="G796" s="43"/>
      <c r="H796" s="59"/>
      <c r="I796" s="43"/>
      <c r="J796" s="43"/>
      <c r="K796" s="43"/>
      <c r="L796" s="43"/>
      <c r="M796" s="59"/>
      <c r="N796" s="59"/>
      <c r="O796" s="59"/>
      <c r="P796" s="59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 x14ac:dyDescent="0.25">
      <c r="A797" s="43"/>
      <c r="B797" s="43"/>
      <c r="C797" s="43"/>
      <c r="D797" s="43"/>
      <c r="E797" s="43"/>
      <c r="F797" s="43"/>
      <c r="G797" s="43"/>
      <c r="H797" s="59"/>
      <c r="I797" s="43"/>
      <c r="J797" s="43"/>
      <c r="K797" s="43"/>
      <c r="L797" s="43"/>
      <c r="M797" s="59"/>
      <c r="N797" s="59"/>
      <c r="O797" s="59"/>
      <c r="P797" s="59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 x14ac:dyDescent="0.25">
      <c r="A798" s="43"/>
      <c r="B798" s="43"/>
      <c r="C798" s="43"/>
      <c r="D798" s="43"/>
      <c r="E798" s="43"/>
      <c r="F798" s="43"/>
      <c r="G798" s="43"/>
      <c r="H798" s="59"/>
      <c r="I798" s="43"/>
      <c r="J798" s="43"/>
      <c r="K798" s="43"/>
      <c r="L798" s="43"/>
      <c r="M798" s="59"/>
      <c r="N798" s="59"/>
      <c r="O798" s="59"/>
      <c r="P798" s="59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 x14ac:dyDescent="0.25">
      <c r="A799" s="43"/>
      <c r="B799" s="43"/>
      <c r="C799" s="43"/>
      <c r="D799" s="43"/>
      <c r="E799" s="43"/>
      <c r="F799" s="43"/>
      <c r="G799" s="43"/>
      <c r="H799" s="59"/>
      <c r="I799" s="43"/>
      <c r="J799" s="43"/>
      <c r="K799" s="43"/>
      <c r="L799" s="43"/>
      <c r="M799" s="59"/>
      <c r="N799" s="59"/>
      <c r="O799" s="59"/>
      <c r="P799" s="59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 x14ac:dyDescent="0.25">
      <c r="A800" s="43"/>
      <c r="B800" s="43"/>
      <c r="C800" s="43"/>
      <c r="D800" s="43"/>
      <c r="E800" s="43"/>
      <c r="F800" s="43"/>
      <c r="G800" s="43"/>
      <c r="H800" s="59"/>
      <c r="I800" s="43"/>
      <c r="J800" s="43"/>
      <c r="K800" s="43"/>
      <c r="L800" s="43"/>
      <c r="M800" s="59"/>
      <c r="N800" s="59"/>
      <c r="O800" s="59"/>
      <c r="P800" s="59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 x14ac:dyDescent="0.25">
      <c r="A801" s="43"/>
      <c r="B801" s="43"/>
      <c r="C801" s="43"/>
      <c r="D801" s="43"/>
      <c r="E801" s="43"/>
      <c r="F801" s="43"/>
      <c r="G801" s="43"/>
      <c r="H801" s="59"/>
      <c r="I801" s="43"/>
      <c r="J801" s="43"/>
      <c r="K801" s="43"/>
      <c r="L801" s="43"/>
      <c r="M801" s="59"/>
      <c r="N801" s="59"/>
      <c r="O801" s="59"/>
      <c r="P801" s="59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 x14ac:dyDescent="0.25">
      <c r="A802" s="43"/>
      <c r="B802" s="43"/>
      <c r="C802" s="43"/>
      <c r="D802" s="43"/>
      <c r="E802" s="43"/>
      <c r="F802" s="43"/>
      <c r="G802" s="43"/>
      <c r="H802" s="59"/>
      <c r="I802" s="43"/>
      <c r="J802" s="43"/>
      <c r="K802" s="43"/>
      <c r="L802" s="43"/>
      <c r="M802" s="59"/>
      <c r="N802" s="59"/>
      <c r="O802" s="59"/>
      <c r="P802" s="59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 x14ac:dyDescent="0.25">
      <c r="A803" s="43"/>
      <c r="B803" s="43"/>
      <c r="C803" s="43"/>
      <c r="D803" s="43"/>
      <c r="E803" s="43"/>
      <c r="F803" s="43"/>
      <c r="G803" s="43"/>
      <c r="H803" s="59"/>
      <c r="I803" s="43"/>
      <c r="J803" s="43"/>
      <c r="K803" s="43"/>
      <c r="L803" s="43"/>
      <c r="M803" s="59"/>
      <c r="N803" s="59"/>
      <c r="O803" s="59"/>
      <c r="P803" s="59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 x14ac:dyDescent="0.25">
      <c r="A804" s="43"/>
      <c r="B804" s="43"/>
      <c r="C804" s="43"/>
      <c r="D804" s="43"/>
      <c r="E804" s="43"/>
      <c r="F804" s="43"/>
      <c r="G804" s="43"/>
      <c r="H804" s="59"/>
      <c r="I804" s="43"/>
      <c r="J804" s="43"/>
      <c r="K804" s="43"/>
      <c r="L804" s="43"/>
      <c r="M804" s="59"/>
      <c r="N804" s="59"/>
      <c r="O804" s="59"/>
      <c r="P804" s="59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 x14ac:dyDescent="0.25">
      <c r="A805" s="43"/>
      <c r="B805" s="43"/>
      <c r="C805" s="43"/>
      <c r="D805" s="43"/>
      <c r="E805" s="43"/>
      <c r="F805" s="43"/>
      <c r="G805" s="43"/>
      <c r="H805" s="59"/>
      <c r="I805" s="43"/>
      <c r="J805" s="43"/>
      <c r="K805" s="43"/>
      <c r="L805" s="43"/>
      <c r="M805" s="59"/>
      <c r="N805" s="59"/>
      <c r="O805" s="59"/>
      <c r="P805" s="59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 x14ac:dyDescent="0.25">
      <c r="A806" s="43"/>
      <c r="B806" s="43"/>
      <c r="C806" s="43"/>
      <c r="D806" s="43"/>
      <c r="E806" s="43"/>
      <c r="F806" s="43"/>
      <c r="G806" s="43"/>
      <c r="H806" s="59"/>
      <c r="I806" s="43"/>
      <c r="J806" s="43"/>
      <c r="K806" s="43"/>
      <c r="L806" s="43"/>
      <c r="M806" s="59"/>
      <c r="N806" s="59"/>
      <c r="O806" s="59"/>
      <c r="P806" s="59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 x14ac:dyDescent="0.25">
      <c r="A807" s="43"/>
      <c r="B807" s="43"/>
      <c r="C807" s="43"/>
      <c r="D807" s="43"/>
      <c r="E807" s="43"/>
      <c r="F807" s="43"/>
      <c r="G807" s="43"/>
      <c r="H807" s="59"/>
      <c r="I807" s="43"/>
      <c r="J807" s="43"/>
      <c r="K807" s="43"/>
      <c r="L807" s="43"/>
      <c r="M807" s="59"/>
      <c r="N807" s="59"/>
      <c r="O807" s="59"/>
      <c r="P807" s="59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 x14ac:dyDescent="0.25">
      <c r="A808" s="43"/>
      <c r="B808" s="43"/>
      <c r="C808" s="43"/>
      <c r="D808" s="43"/>
      <c r="E808" s="43"/>
      <c r="F808" s="43"/>
      <c r="G808" s="43"/>
      <c r="H808" s="59"/>
      <c r="I808" s="43"/>
      <c r="J808" s="43"/>
      <c r="K808" s="43"/>
      <c r="L808" s="43"/>
      <c r="M808" s="59"/>
      <c r="N808" s="59"/>
      <c r="O808" s="59"/>
      <c r="P808" s="59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 x14ac:dyDescent="0.25">
      <c r="A809" s="43"/>
      <c r="B809" s="43"/>
      <c r="C809" s="43"/>
      <c r="D809" s="43"/>
      <c r="E809" s="43"/>
      <c r="F809" s="43"/>
      <c r="G809" s="43"/>
      <c r="H809" s="59"/>
      <c r="I809" s="43"/>
      <c r="J809" s="43"/>
      <c r="K809" s="43"/>
      <c r="L809" s="43"/>
      <c r="M809" s="59"/>
      <c r="N809" s="59"/>
      <c r="O809" s="59"/>
      <c r="P809" s="59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 x14ac:dyDescent="0.25">
      <c r="A810" s="43"/>
      <c r="B810" s="43"/>
      <c r="C810" s="43"/>
      <c r="D810" s="43"/>
      <c r="E810" s="43"/>
      <c r="F810" s="43"/>
      <c r="G810" s="43"/>
      <c r="H810" s="59"/>
      <c r="I810" s="43"/>
      <c r="J810" s="43"/>
      <c r="K810" s="43"/>
      <c r="L810" s="43"/>
      <c r="M810" s="59"/>
      <c r="N810" s="59"/>
      <c r="O810" s="59"/>
      <c r="P810" s="59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 x14ac:dyDescent="0.25">
      <c r="A811" s="43"/>
      <c r="B811" s="43"/>
      <c r="C811" s="43"/>
      <c r="D811" s="43"/>
      <c r="E811" s="43"/>
      <c r="F811" s="43"/>
      <c r="G811" s="43"/>
      <c r="H811" s="59"/>
      <c r="I811" s="43"/>
      <c r="J811" s="43"/>
      <c r="K811" s="43"/>
      <c r="L811" s="43"/>
      <c r="M811" s="59"/>
      <c r="N811" s="59"/>
      <c r="O811" s="59"/>
      <c r="P811" s="59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 x14ac:dyDescent="0.25">
      <c r="A812" s="43"/>
      <c r="B812" s="43"/>
      <c r="C812" s="43"/>
      <c r="D812" s="43"/>
      <c r="E812" s="43"/>
      <c r="F812" s="43"/>
      <c r="G812" s="43"/>
      <c r="H812" s="59"/>
      <c r="I812" s="43"/>
      <c r="J812" s="43"/>
      <c r="K812" s="43"/>
      <c r="L812" s="43"/>
      <c r="M812" s="59"/>
      <c r="N812" s="59"/>
      <c r="O812" s="59"/>
      <c r="P812" s="59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 x14ac:dyDescent="0.25">
      <c r="A813" s="43"/>
      <c r="B813" s="43"/>
      <c r="C813" s="43"/>
      <c r="D813" s="43"/>
      <c r="E813" s="43"/>
      <c r="F813" s="43"/>
      <c r="G813" s="43"/>
      <c r="H813" s="59"/>
      <c r="I813" s="43"/>
      <c r="J813" s="43"/>
      <c r="K813" s="43"/>
      <c r="L813" s="43"/>
      <c r="M813" s="59"/>
      <c r="N813" s="59"/>
      <c r="O813" s="59"/>
      <c r="P813" s="59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 x14ac:dyDescent="0.25">
      <c r="A814" s="43"/>
      <c r="B814" s="43"/>
      <c r="C814" s="43"/>
      <c r="D814" s="43"/>
      <c r="E814" s="43"/>
      <c r="F814" s="43"/>
      <c r="G814" s="43"/>
      <c r="H814" s="59"/>
      <c r="I814" s="43"/>
      <c r="J814" s="43"/>
      <c r="K814" s="43"/>
      <c r="L814" s="43"/>
      <c r="M814" s="59"/>
      <c r="N814" s="59"/>
      <c r="O814" s="59"/>
      <c r="P814" s="59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 x14ac:dyDescent="0.25">
      <c r="A815" s="43"/>
      <c r="B815" s="43"/>
      <c r="C815" s="43"/>
      <c r="D815" s="43"/>
      <c r="E815" s="43"/>
      <c r="F815" s="43"/>
      <c r="G815" s="43"/>
      <c r="H815" s="59"/>
      <c r="I815" s="43"/>
      <c r="J815" s="43"/>
      <c r="K815" s="43"/>
      <c r="L815" s="43"/>
      <c r="M815" s="59"/>
      <c r="N815" s="59"/>
      <c r="O815" s="59"/>
      <c r="P815" s="59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 x14ac:dyDescent="0.25">
      <c r="A816" s="43"/>
      <c r="B816" s="43"/>
      <c r="C816" s="43"/>
      <c r="D816" s="43"/>
      <c r="E816" s="43"/>
      <c r="F816" s="43"/>
      <c r="G816" s="43"/>
      <c r="H816" s="59"/>
      <c r="I816" s="43"/>
      <c r="J816" s="43"/>
      <c r="K816" s="43"/>
      <c r="L816" s="43"/>
      <c r="M816" s="59"/>
      <c r="N816" s="59"/>
      <c r="O816" s="59"/>
      <c r="P816" s="59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 x14ac:dyDescent="0.25">
      <c r="A817" s="43"/>
      <c r="B817" s="43"/>
      <c r="C817" s="43"/>
      <c r="D817" s="43"/>
      <c r="E817" s="43"/>
      <c r="F817" s="43"/>
      <c r="G817" s="43"/>
      <c r="H817" s="59"/>
      <c r="I817" s="43"/>
      <c r="J817" s="43"/>
      <c r="K817" s="43"/>
      <c r="L817" s="43"/>
      <c r="M817" s="59"/>
      <c r="N817" s="59"/>
      <c r="O817" s="59"/>
      <c r="P817" s="59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 x14ac:dyDescent="0.25">
      <c r="A818" s="43"/>
      <c r="B818" s="43"/>
      <c r="C818" s="43"/>
      <c r="D818" s="43"/>
      <c r="E818" s="43"/>
      <c r="F818" s="43"/>
      <c r="G818" s="43"/>
      <c r="H818" s="59"/>
      <c r="I818" s="43"/>
      <c r="J818" s="43"/>
      <c r="K818" s="43"/>
      <c r="L818" s="43"/>
      <c r="M818" s="59"/>
      <c r="N818" s="59"/>
      <c r="O818" s="59"/>
      <c r="P818" s="59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 x14ac:dyDescent="0.25">
      <c r="A819" s="43"/>
      <c r="B819" s="43"/>
      <c r="C819" s="43"/>
      <c r="D819" s="43"/>
      <c r="E819" s="43"/>
      <c r="F819" s="43"/>
      <c r="G819" s="43"/>
      <c r="H819" s="59"/>
      <c r="I819" s="43"/>
      <c r="J819" s="43"/>
      <c r="K819" s="43"/>
      <c r="L819" s="43"/>
      <c r="M819" s="59"/>
      <c r="N819" s="59"/>
      <c r="O819" s="59"/>
      <c r="P819" s="59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 x14ac:dyDescent="0.25">
      <c r="A820" s="43"/>
      <c r="B820" s="43"/>
      <c r="C820" s="43"/>
      <c r="D820" s="43"/>
      <c r="E820" s="43"/>
      <c r="F820" s="43"/>
      <c r="G820" s="43"/>
      <c r="H820" s="59"/>
      <c r="I820" s="43"/>
      <c r="J820" s="43"/>
      <c r="K820" s="43"/>
      <c r="L820" s="43"/>
      <c r="M820" s="59"/>
      <c r="N820" s="59"/>
      <c r="O820" s="59"/>
      <c r="P820" s="59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 x14ac:dyDescent="0.25">
      <c r="A821" s="43"/>
      <c r="B821" s="43"/>
      <c r="C821" s="43"/>
      <c r="D821" s="43"/>
      <c r="E821" s="43"/>
      <c r="F821" s="43"/>
      <c r="G821" s="43"/>
      <c r="H821" s="59"/>
      <c r="I821" s="43"/>
      <c r="J821" s="43"/>
      <c r="K821" s="43"/>
      <c r="L821" s="43"/>
      <c r="M821" s="59"/>
      <c r="N821" s="59"/>
      <c r="O821" s="59"/>
      <c r="P821" s="59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 x14ac:dyDescent="0.25">
      <c r="A822" s="43"/>
      <c r="B822" s="43"/>
      <c r="C822" s="43"/>
      <c r="D822" s="43"/>
      <c r="E822" s="43"/>
      <c r="F822" s="43"/>
      <c r="G822" s="43"/>
      <c r="H822" s="59"/>
      <c r="I822" s="43"/>
      <c r="J822" s="43"/>
      <c r="K822" s="43"/>
      <c r="L822" s="43"/>
      <c r="M822" s="59"/>
      <c r="N822" s="59"/>
      <c r="O822" s="59"/>
      <c r="P822" s="59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 x14ac:dyDescent="0.25">
      <c r="A823" s="43"/>
      <c r="B823" s="43"/>
      <c r="C823" s="43"/>
      <c r="D823" s="43"/>
      <c r="E823" s="43"/>
      <c r="F823" s="43"/>
      <c r="G823" s="43"/>
      <c r="H823" s="59"/>
      <c r="I823" s="43"/>
      <c r="J823" s="43"/>
      <c r="K823" s="43"/>
      <c r="L823" s="43"/>
      <c r="M823" s="59"/>
      <c r="N823" s="59"/>
      <c r="O823" s="59"/>
      <c r="P823" s="59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 x14ac:dyDescent="0.25">
      <c r="A824" s="43"/>
      <c r="B824" s="43"/>
      <c r="C824" s="43"/>
      <c r="D824" s="43"/>
      <c r="E824" s="43"/>
      <c r="F824" s="43"/>
      <c r="G824" s="43"/>
      <c r="H824" s="59"/>
      <c r="I824" s="43"/>
      <c r="J824" s="43"/>
      <c r="K824" s="43"/>
      <c r="L824" s="43"/>
      <c r="M824" s="59"/>
      <c r="N824" s="59"/>
      <c r="O824" s="59"/>
      <c r="P824" s="59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 x14ac:dyDescent="0.25">
      <c r="A825" s="43"/>
      <c r="B825" s="43"/>
      <c r="C825" s="43"/>
      <c r="D825" s="43"/>
      <c r="E825" s="43"/>
      <c r="F825" s="43"/>
      <c r="G825" s="43"/>
      <c r="H825" s="59"/>
      <c r="I825" s="43"/>
      <c r="J825" s="43"/>
      <c r="K825" s="43"/>
      <c r="L825" s="43"/>
      <c r="M825" s="59"/>
      <c r="N825" s="59"/>
      <c r="O825" s="59"/>
      <c r="P825" s="59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 x14ac:dyDescent="0.25">
      <c r="A826" s="43"/>
      <c r="B826" s="43"/>
      <c r="C826" s="43"/>
      <c r="D826" s="43"/>
      <c r="E826" s="43"/>
      <c r="F826" s="43"/>
      <c r="G826" s="43"/>
      <c r="H826" s="59"/>
      <c r="I826" s="43"/>
      <c r="J826" s="43"/>
      <c r="K826" s="43"/>
      <c r="L826" s="43"/>
      <c r="M826" s="59"/>
      <c r="N826" s="59"/>
      <c r="O826" s="59"/>
      <c r="P826" s="59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 x14ac:dyDescent="0.25">
      <c r="A827" s="43"/>
      <c r="B827" s="43"/>
      <c r="C827" s="43"/>
      <c r="D827" s="43"/>
      <c r="E827" s="43"/>
      <c r="F827" s="43"/>
      <c r="G827" s="43"/>
      <c r="H827" s="59"/>
      <c r="I827" s="43"/>
      <c r="J827" s="43"/>
      <c r="K827" s="43"/>
      <c r="L827" s="43"/>
      <c r="M827" s="59"/>
      <c r="N827" s="59"/>
      <c r="O827" s="59"/>
      <c r="P827" s="59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 x14ac:dyDescent="0.25">
      <c r="A828" s="43"/>
      <c r="B828" s="43"/>
      <c r="C828" s="43"/>
      <c r="D828" s="43"/>
      <c r="E828" s="43"/>
      <c r="F828" s="43"/>
      <c r="G828" s="43"/>
      <c r="H828" s="59"/>
      <c r="I828" s="43"/>
      <c r="J828" s="43"/>
      <c r="K828" s="43"/>
      <c r="L828" s="43"/>
      <c r="M828" s="59"/>
      <c r="N828" s="59"/>
      <c r="O828" s="59"/>
      <c r="P828" s="59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 x14ac:dyDescent="0.25">
      <c r="A829" s="43"/>
      <c r="B829" s="43"/>
      <c r="C829" s="43"/>
      <c r="D829" s="43"/>
      <c r="E829" s="43"/>
      <c r="F829" s="43"/>
      <c r="G829" s="43"/>
      <c r="H829" s="59"/>
      <c r="I829" s="43"/>
      <c r="J829" s="43"/>
      <c r="K829" s="43"/>
      <c r="L829" s="43"/>
      <c r="M829" s="59"/>
      <c r="N829" s="59"/>
      <c r="O829" s="59"/>
      <c r="P829" s="59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 x14ac:dyDescent="0.25">
      <c r="A830" s="43"/>
      <c r="B830" s="43"/>
      <c r="C830" s="43"/>
      <c r="D830" s="43"/>
      <c r="E830" s="43"/>
      <c r="F830" s="43"/>
      <c r="G830" s="43"/>
      <c r="H830" s="59"/>
      <c r="I830" s="43"/>
      <c r="J830" s="43"/>
      <c r="K830" s="43"/>
      <c r="L830" s="43"/>
      <c r="M830" s="59"/>
      <c r="N830" s="59"/>
      <c r="O830" s="59"/>
      <c r="P830" s="59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 x14ac:dyDescent="0.25">
      <c r="A831" s="43"/>
      <c r="B831" s="43"/>
      <c r="C831" s="43"/>
      <c r="D831" s="43"/>
      <c r="E831" s="43"/>
      <c r="F831" s="43"/>
      <c r="G831" s="43"/>
      <c r="H831" s="59"/>
      <c r="I831" s="43"/>
      <c r="J831" s="43"/>
      <c r="K831" s="43"/>
      <c r="L831" s="43"/>
      <c r="M831" s="59"/>
      <c r="N831" s="59"/>
      <c r="O831" s="59"/>
      <c r="P831" s="59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 x14ac:dyDescent="0.25">
      <c r="A832" s="43"/>
      <c r="B832" s="43"/>
      <c r="C832" s="43"/>
      <c r="D832" s="43"/>
      <c r="E832" s="43"/>
      <c r="F832" s="43"/>
      <c r="G832" s="43"/>
      <c r="H832" s="59"/>
      <c r="I832" s="43"/>
      <c r="J832" s="43"/>
      <c r="K832" s="43"/>
      <c r="L832" s="43"/>
      <c r="M832" s="59"/>
      <c r="N832" s="59"/>
      <c r="O832" s="59"/>
      <c r="P832" s="59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 x14ac:dyDescent="0.25">
      <c r="A833" s="43"/>
      <c r="B833" s="43"/>
      <c r="C833" s="43"/>
      <c r="D833" s="43"/>
      <c r="E833" s="43"/>
      <c r="F833" s="43"/>
      <c r="G833" s="43"/>
      <c r="H833" s="59"/>
      <c r="I833" s="43"/>
      <c r="J833" s="43"/>
      <c r="K833" s="43"/>
      <c r="L833" s="43"/>
      <c r="M833" s="59"/>
      <c r="N833" s="59"/>
      <c r="O833" s="59"/>
      <c r="P833" s="59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 x14ac:dyDescent="0.25">
      <c r="A834" s="43"/>
      <c r="B834" s="43"/>
      <c r="C834" s="43"/>
      <c r="D834" s="43"/>
      <c r="E834" s="43"/>
      <c r="F834" s="43"/>
      <c r="G834" s="43"/>
      <c r="H834" s="59"/>
      <c r="I834" s="43"/>
      <c r="J834" s="43"/>
      <c r="K834" s="43"/>
      <c r="L834" s="43"/>
      <c r="M834" s="59"/>
      <c r="N834" s="59"/>
      <c r="O834" s="59"/>
      <c r="P834" s="59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 x14ac:dyDescent="0.25">
      <c r="A835" s="43"/>
      <c r="B835" s="43"/>
      <c r="C835" s="43"/>
      <c r="D835" s="43"/>
      <c r="E835" s="43"/>
      <c r="F835" s="43"/>
      <c r="G835" s="43"/>
      <c r="H835" s="59"/>
      <c r="I835" s="43"/>
      <c r="J835" s="43"/>
      <c r="K835" s="43"/>
      <c r="L835" s="43"/>
      <c r="M835" s="59"/>
      <c r="N835" s="59"/>
      <c r="O835" s="59"/>
      <c r="P835" s="59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 x14ac:dyDescent="0.25">
      <c r="A836" s="43"/>
      <c r="B836" s="43"/>
      <c r="C836" s="43"/>
      <c r="D836" s="43"/>
      <c r="E836" s="43"/>
      <c r="F836" s="43"/>
      <c r="G836" s="43"/>
      <c r="H836" s="59"/>
      <c r="I836" s="43"/>
      <c r="J836" s="43"/>
      <c r="K836" s="43"/>
      <c r="L836" s="43"/>
      <c r="M836" s="59"/>
      <c r="N836" s="59"/>
      <c r="O836" s="59"/>
      <c r="P836" s="59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 x14ac:dyDescent="0.25">
      <c r="A837" s="43"/>
      <c r="B837" s="43"/>
      <c r="C837" s="43"/>
      <c r="D837" s="43"/>
      <c r="E837" s="43"/>
      <c r="F837" s="43"/>
      <c r="G837" s="43"/>
      <c r="H837" s="59"/>
      <c r="I837" s="43"/>
      <c r="J837" s="43"/>
      <c r="K837" s="43"/>
      <c r="L837" s="43"/>
      <c r="M837" s="59"/>
      <c r="N837" s="59"/>
      <c r="O837" s="59"/>
      <c r="P837" s="59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 x14ac:dyDescent="0.25">
      <c r="A838" s="43"/>
      <c r="B838" s="43"/>
      <c r="C838" s="43"/>
      <c r="D838" s="43"/>
      <c r="E838" s="43"/>
      <c r="F838" s="43"/>
      <c r="G838" s="43"/>
      <c r="H838" s="59"/>
      <c r="I838" s="43"/>
      <c r="J838" s="43"/>
      <c r="K838" s="43"/>
      <c r="L838" s="43"/>
      <c r="M838" s="59"/>
      <c r="N838" s="59"/>
      <c r="O838" s="59"/>
      <c r="P838" s="59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 x14ac:dyDescent="0.25">
      <c r="A839" s="43"/>
      <c r="B839" s="43"/>
      <c r="C839" s="43"/>
      <c r="D839" s="43"/>
      <c r="E839" s="43"/>
      <c r="F839" s="43"/>
      <c r="G839" s="43"/>
      <c r="H839" s="59"/>
      <c r="I839" s="43"/>
      <c r="J839" s="43"/>
      <c r="K839" s="43"/>
      <c r="L839" s="43"/>
      <c r="M839" s="59"/>
      <c r="N839" s="59"/>
      <c r="O839" s="59"/>
      <c r="P839" s="59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 x14ac:dyDescent="0.25">
      <c r="A840" s="43"/>
      <c r="B840" s="43"/>
      <c r="C840" s="43"/>
      <c r="D840" s="43"/>
      <c r="E840" s="43"/>
      <c r="F840" s="43"/>
      <c r="G840" s="43"/>
      <c r="H840" s="59"/>
      <c r="I840" s="43"/>
      <c r="J840" s="43"/>
      <c r="K840" s="43"/>
      <c r="L840" s="43"/>
      <c r="M840" s="59"/>
      <c r="N840" s="59"/>
      <c r="O840" s="59"/>
      <c r="P840" s="59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 x14ac:dyDescent="0.25">
      <c r="A841" s="43"/>
      <c r="B841" s="43"/>
      <c r="C841" s="43"/>
      <c r="D841" s="43"/>
      <c r="E841" s="43"/>
      <c r="F841" s="43"/>
      <c r="G841" s="43"/>
      <c r="H841" s="59"/>
      <c r="I841" s="43"/>
      <c r="J841" s="43"/>
      <c r="K841" s="43"/>
      <c r="L841" s="43"/>
      <c r="M841" s="59"/>
      <c r="N841" s="59"/>
      <c r="O841" s="59"/>
      <c r="P841" s="59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 x14ac:dyDescent="0.25">
      <c r="A842" s="43"/>
      <c r="B842" s="43"/>
      <c r="C842" s="43"/>
      <c r="D842" s="43"/>
      <c r="E842" s="43"/>
      <c r="F842" s="43"/>
      <c r="G842" s="43"/>
      <c r="H842" s="59"/>
      <c r="I842" s="43"/>
      <c r="J842" s="43"/>
      <c r="K842" s="43"/>
      <c r="L842" s="43"/>
      <c r="M842" s="59"/>
      <c r="N842" s="59"/>
      <c r="O842" s="59"/>
      <c r="P842" s="59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 x14ac:dyDescent="0.25">
      <c r="A843" s="43"/>
      <c r="B843" s="43"/>
      <c r="C843" s="43"/>
      <c r="D843" s="43"/>
      <c r="E843" s="43"/>
      <c r="F843" s="43"/>
      <c r="G843" s="43"/>
      <c r="H843" s="59"/>
      <c r="I843" s="43"/>
      <c r="J843" s="43"/>
      <c r="K843" s="43"/>
      <c r="L843" s="43"/>
      <c r="M843" s="59"/>
      <c r="N843" s="59"/>
      <c r="O843" s="59"/>
      <c r="P843" s="59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 x14ac:dyDescent="0.25">
      <c r="A844" s="43"/>
      <c r="B844" s="43"/>
      <c r="C844" s="43"/>
      <c r="D844" s="43"/>
      <c r="E844" s="43"/>
      <c r="F844" s="43"/>
      <c r="G844" s="43"/>
      <c r="H844" s="59"/>
      <c r="I844" s="43"/>
      <c r="J844" s="43"/>
      <c r="K844" s="43"/>
      <c r="L844" s="43"/>
      <c r="M844" s="59"/>
      <c r="N844" s="59"/>
      <c r="O844" s="59"/>
      <c r="P844" s="59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 x14ac:dyDescent="0.25">
      <c r="A845" s="43"/>
      <c r="B845" s="43"/>
      <c r="C845" s="43"/>
      <c r="D845" s="43"/>
      <c r="E845" s="43"/>
      <c r="F845" s="43"/>
      <c r="G845" s="43"/>
      <c r="H845" s="59"/>
      <c r="I845" s="43"/>
      <c r="J845" s="43"/>
      <c r="K845" s="43"/>
      <c r="L845" s="43"/>
      <c r="M845" s="59"/>
      <c r="N845" s="59"/>
      <c r="O845" s="59"/>
      <c r="P845" s="59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 x14ac:dyDescent="0.25">
      <c r="A846" s="43"/>
      <c r="B846" s="43"/>
      <c r="C846" s="43"/>
      <c r="D846" s="43"/>
      <c r="E846" s="43"/>
      <c r="F846" s="43"/>
      <c r="G846" s="43"/>
      <c r="H846" s="59"/>
      <c r="I846" s="43"/>
      <c r="J846" s="43"/>
      <c r="K846" s="43"/>
      <c r="L846" s="43"/>
      <c r="M846" s="59"/>
      <c r="N846" s="59"/>
      <c r="O846" s="59"/>
      <c r="P846" s="59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 x14ac:dyDescent="0.25">
      <c r="A847" s="43"/>
      <c r="B847" s="43"/>
      <c r="C847" s="43"/>
      <c r="D847" s="43"/>
      <c r="E847" s="43"/>
      <c r="F847" s="43"/>
      <c r="G847" s="43"/>
      <c r="H847" s="59"/>
      <c r="I847" s="43"/>
      <c r="J847" s="43"/>
      <c r="K847" s="43"/>
      <c r="L847" s="43"/>
      <c r="M847" s="59"/>
      <c r="N847" s="59"/>
      <c r="O847" s="59"/>
      <c r="P847" s="59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 x14ac:dyDescent="0.25">
      <c r="A848" s="43"/>
      <c r="B848" s="43"/>
      <c r="C848" s="43"/>
      <c r="D848" s="43"/>
      <c r="E848" s="43"/>
      <c r="F848" s="43"/>
      <c r="G848" s="43"/>
      <c r="H848" s="59"/>
      <c r="I848" s="43"/>
      <c r="J848" s="43"/>
      <c r="K848" s="43"/>
      <c r="L848" s="43"/>
      <c r="M848" s="59"/>
      <c r="N848" s="59"/>
      <c r="O848" s="59"/>
      <c r="P848" s="59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 x14ac:dyDescent="0.25">
      <c r="A849" s="43"/>
      <c r="B849" s="43"/>
      <c r="C849" s="43"/>
      <c r="D849" s="43"/>
      <c r="E849" s="43"/>
      <c r="F849" s="43"/>
      <c r="G849" s="43"/>
      <c r="H849" s="59"/>
      <c r="I849" s="43"/>
      <c r="J849" s="43"/>
      <c r="K849" s="43"/>
      <c r="L849" s="43"/>
      <c r="M849" s="59"/>
      <c r="N849" s="59"/>
      <c r="O849" s="59"/>
      <c r="P849" s="59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 x14ac:dyDescent="0.25">
      <c r="A850" s="43"/>
      <c r="B850" s="43"/>
      <c r="C850" s="43"/>
      <c r="D850" s="43"/>
      <c r="E850" s="43"/>
      <c r="F850" s="43"/>
      <c r="G850" s="43"/>
      <c r="H850" s="59"/>
      <c r="I850" s="43"/>
      <c r="J850" s="43"/>
      <c r="K850" s="43"/>
      <c r="L850" s="43"/>
      <c r="M850" s="59"/>
      <c r="N850" s="59"/>
      <c r="O850" s="59"/>
      <c r="P850" s="59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 x14ac:dyDescent="0.25">
      <c r="A851" s="43"/>
      <c r="B851" s="43"/>
      <c r="C851" s="43"/>
      <c r="D851" s="43"/>
      <c r="E851" s="43"/>
      <c r="F851" s="43"/>
      <c r="G851" s="43"/>
      <c r="H851" s="59"/>
      <c r="I851" s="43"/>
      <c r="J851" s="43"/>
      <c r="K851" s="43"/>
      <c r="L851" s="43"/>
      <c r="M851" s="59"/>
      <c r="N851" s="59"/>
      <c r="O851" s="59"/>
      <c r="P851" s="59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 x14ac:dyDescent="0.25">
      <c r="A852" s="43"/>
      <c r="B852" s="43"/>
      <c r="C852" s="43"/>
      <c r="D852" s="43"/>
      <c r="E852" s="43"/>
      <c r="F852" s="43"/>
      <c r="G852" s="43"/>
      <c r="H852" s="59"/>
      <c r="I852" s="43"/>
      <c r="J852" s="43"/>
      <c r="K852" s="43"/>
      <c r="L852" s="43"/>
      <c r="M852" s="59"/>
      <c r="N852" s="59"/>
      <c r="O852" s="59"/>
      <c r="P852" s="59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 x14ac:dyDescent="0.25">
      <c r="A853" s="43"/>
      <c r="B853" s="43"/>
      <c r="C853" s="43"/>
      <c r="D853" s="43"/>
      <c r="E853" s="43"/>
      <c r="F853" s="43"/>
      <c r="G853" s="43"/>
      <c r="H853" s="59"/>
      <c r="I853" s="43"/>
      <c r="J853" s="43"/>
      <c r="K853" s="43"/>
      <c r="L853" s="43"/>
      <c r="M853" s="59"/>
      <c r="N853" s="59"/>
      <c r="O853" s="59"/>
      <c r="P853" s="59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 x14ac:dyDescent="0.25">
      <c r="A854" s="43"/>
      <c r="B854" s="43"/>
      <c r="C854" s="43"/>
      <c r="D854" s="43"/>
      <c r="E854" s="43"/>
      <c r="F854" s="43"/>
      <c r="G854" s="43"/>
      <c r="H854" s="59"/>
      <c r="I854" s="43"/>
      <c r="J854" s="43"/>
      <c r="K854" s="43"/>
      <c r="L854" s="43"/>
      <c r="M854" s="59"/>
      <c r="N854" s="59"/>
      <c r="O854" s="59"/>
      <c r="P854" s="59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 x14ac:dyDescent="0.25">
      <c r="A855" s="43"/>
      <c r="B855" s="43"/>
      <c r="C855" s="43"/>
      <c r="D855" s="43"/>
      <c r="E855" s="43"/>
      <c r="F855" s="43"/>
      <c r="G855" s="43"/>
      <c r="H855" s="59"/>
      <c r="I855" s="43"/>
      <c r="J855" s="43"/>
      <c r="K855" s="43"/>
      <c r="L855" s="43"/>
      <c r="M855" s="59"/>
      <c r="N855" s="59"/>
      <c r="O855" s="59"/>
      <c r="P855" s="59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 x14ac:dyDescent="0.25">
      <c r="A856" s="43"/>
      <c r="B856" s="43"/>
      <c r="C856" s="43"/>
      <c r="D856" s="43"/>
      <c r="E856" s="43"/>
      <c r="F856" s="43"/>
      <c r="G856" s="43"/>
      <c r="H856" s="59"/>
      <c r="I856" s="43"/>
      <c r="J856" s="43"/>
      <c r="K856" s="43"/>
      <c r="L856" s="43"/>
      <c r="M856" s="59"/>
      <c r="N856" s="59"/>
      <c r="O856" s="59"/>
      <c r="P856" s="59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 x14ac:dyDescent="0.25">
      <c r="A857" s="43"/>
      <c r="B857" s="43"/>
      <c r="C857" s="43"/>
      <c r="D857" s="43"/>
      <c r="E857" s="43"/>
      <c r="F857" s="43"/>
      <c r="G857" s="43"/>
      <c r="H857" s="59"/>
      <c r="I857" s="43"/>
      <c r="J857" s="43"/>
      <c r="K857" s="43"/>
      <c r="L857" s="43"/>
      <c r="M857" s="59"/>
      <c r="N857" s="59"/>
      <c r="O857" s="59"/>
      <c r="P857" s="59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 x14ac:dyDescent="0.25">
      <c r="A858" s="43"/>
      <c r="B858" s="43"/>
      <c r="C858" s="43"/>
      <c r="D858" s="43"/>
      <c r="E858" s="43"/>
      <c r="F858" s="43"/>
      <c r="G858" s="43"/>
      <c r="H858" s="59"/>
      <c r="I858" s="43"/>
      <c r="J858" s="43"/>
      <c r="K858" s="43"/>
      <c r="L858" s="43"/>
      <c r="M858" s="59"/>
      <c r="N858" s="59"/>
      <c r="O858" s="59"/>
      <c r="P858" s="59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 x14ac:dyDescent="0.25">
      <c r="A859" s="43"/>
      <c r="B859" s="43"/>
      <c r="C859" s="43"/>
      <c r="D859" s="43"/>
      <c r="E859" s="43"/>
      <c r="F859" s="43"/>
      <c r="G859" s="43"/>
      <c r="H859" s="59"/>
      <c r="I859" s="43"/>
      <c r="J859" s="43"/>
      <c r="K859" s="43"/>
      <c r="L859" s="43"/>
      <c r="M859" s="59"/>
      <c r="N859" s="59"/>
      <c r="O859" s="59"/>
      <c r="P859" s="59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 x14ac:dyDescent="0.25">
      <c r="A860" s="43"/>
      <c r="B860" s="43"/>
      <c r="C860" s="43"/>
      <c r="D860" s="43"/>
      <c r="E860" s="43"/>
      <c r="F860" s="43"/>
      <c r="G860" s="43"/>
      <c r="H860" s="59"/>
      <c r="I860" s="43"/>
      <c r="J860" s="43"/>
      <c r="K860" s="43"/>
      <c r="L860" s="43"/>
      <c r="M860" s="59"/>
      <c r="N860" s="59"/>
      <c r="O860" s="59"/>
      <c r="P860" s="59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 x14ac:dyDescent="0.25">
      <c r="A861" s="43"/>
      <c r="B861" s="43"/>
      <c r="C861" s="43"/>
      <c r="D861" s="43"/>
      <c r="E861" s="43"/>
      <c r="F861" s="43"/>
      <c r="G861" s="43"/>
      <c r="H861" s="59"/>
      <c r="I861" s="43"/>
      <c r="J861" s="43"/>
      <c r="K861" s="43"/>
      <c r="L861" s="43"/>
      <c r="M861" s="59"/>
      <c r="N861" s="59"/>
      <c r="O861" s="59"/>
      <c r="P861" s="59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 x14ac:dyDescent="0.25">
      <c r="A862" s="43"/>
      <c r="B862" s="43"/>
      <c r="C862" s="43"/>
      <c r="D862" s="43"/>
      <c r="E862" s="43"/>
      <c r="F862" s="43"/>
      <c r="G862" s="43"/>
      <c r="H862" s="59"/>
      <c r="I862" s="43"/>
      <c r="J862" s="43"/>
      <c r="K862" s="43"/>
      <c r="L862" s="43"/>
      <c r="M862" s="59"/>
      <c r="N862" s="59"/>
      <c r="O862" s="59"/>
      <c r="P862" s="59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 x14ac:dyDescent="0.25">
      <c r="A863" s="43"/>
      <c r="B863" s="43"/>
      <c r="C863" s="43"/>
      <c r="D863" s="43"/>
      <c r="E863" s="43"/>
      <c r="F863" s="43"/>
      <c r="G863" s="43"/>
      <c r="H863" s="59"/>
      <c r="I863" s="43"/>
      <c r="J863" s="43"/>
      <c r="K863" s="43"/>
      <c r="L863" s="43"/>
      <c r="M863" s="59"/>
      <c r="N863" s="59"/>
      <c r="O863" s="59"/>
      <c r="P863" s="59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 x14ac:dyDescent="0.25">
      <c r="A864" s="43"/>
      <c r="B864" s="43"/>
      <c r="C864" s="43"/>
      <c r="D864" s="43"/>
      <c r="E864" s="43"/>
      <c r="F864" s="43"/>
      <c r="G864" s="43"/>
      <c r="H864" s="59"/>
      <c r="I864" s="43"/>
      <c r="J864" s="43"/>
      <c r="K864" s="43"/>
      <c r="L864" s="43"/>
      <c r="M864" s="59"/>
      <c r="N864" s="59"/>
      <c r="O864" s="59"/>
      <c r="P864" s="59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 x14ac:dyDescent="0.25">
      <c r="A865" s="43"/>
      <c r="B865" s="43"/>
      <c r="C865" s="43"/>
      <c r="D865" s="43"/>
      <c r="E865" s="43"/>
      <c r="F865" s="43"/>
      <c r="G865" s="43"/>
      <c r="H865" s="59"/>
      <c r="I865" s="43"/>
      <c r="J865" s="43"/>
      <c r="K865" s="43"/>
      <c r="L865" s="43"/>
      <c r="M865" s="59"/>
      <c r="N865" s="59"/>
      <c r="O865" s="59"/>
      <c r="P865" s="59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 x14ac:dyDescent="0.25">
      <c r="A866" s="43"/>
      <c r="B866" s="43"/>
      <c r="C866" s="43"/>
      <c r="D866" s="43"/>
      <c r="E866" s="43"/>
      <c r="F866" s="43"/>
      <c r="G866" s="43"/>
      <c r="H866" s="59"/>
      <c r="I866" s="43"/>
      <c r="J866" s="43"/>
      <c r="K866" s="43"/>
      <c r="L866" s="43"/>
      <c r="M866" s="59"/>
      <c r="N866" s="59"/>
      <c r="O866" s="59"/>
      <c r="P866" s="59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 x14ac:dyDescent="0.25">
      <c r="A867" s="43"/>
      <c r="B867" s="43"/>
      <c r="C867" s="43"/>
      <c r="D867" s="43"/>
      <c r="E867" s="43"/>
      <c r="F867" s="43"/>
      <c r="G867" s="43"/>
      <c r="H867" s="59"/>
      <c r="I867" s="43"/>
      <c r="J867" s="43"/>
      <c r="K867" s="43"/>
      <c r="L867" s="43"/>
      <c r="M867" s="59"/>
      <c r="N867" s="59"/>
      <c r="O867" s="59"/>
      <c r="P867" s="59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 x14ac:dyDescent="0.25">
      <c r="A868" s="43"/>
      <c r="B868" s="43"/>
      <c r="C868" s="43"/>
      <c r="D868" s="43"/>
      <c r="E868" s="43"/>
      <c r="F868" s="43"/>
      <c r="G868" s="43"/>
      <c r="H868" s="59"/>
      <c r="I868" s="43"/>
      <c r="J868" s="43"/>
      <c r="K868" s="43"/>
      <c r="L868" s="43"/>
      <c r="M868" s="59"/>
      <c r="N868" s="59"/>
      <c r="O868" s="59"/>
      <c r="P868" s="59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 x14ac:dyDescent="0.25">
      <c r="A869" s="43"/>
      <c r="B869" s="43"/>
      <c r="C869" s="43"/>
      <c r="D869" s="43"/>
      <c r="E869" s="43"/>
      <c r="F869" s="43"/>
      <c r="G869" s="43"/>
      <c r="H869" s="59"/>
      <c r="I869" s="43"/>
      <c r="J869" s="43"/>
      <c r="K869" s="43"/>
      <c r="L869" s="43"/>
      <c r="M869" s="59"/>
      <c r="N869" s="59"/>
      <c r="O869" s="59"/>
      <c r="P869" s="59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 x14ac:dyDescent="0.25">
      <c r="A870" s="43"/>
      <c r="B870" s="43"/>
      <c r="C870" s="43"/>
      <c r="D870" s="43"/>
      <c r="E870" s="43"/>
      <c r="F870" s="43"/>
      <c r="G870" s="43"/>
      <c r="H870" s="59"/>
      <c r="I870" s="43"/>
      <c r="J870" s="43"/>
      <c r="K870" s="43"/>
      <c r="L870" s="43"/>
      <c r="M870" s="59"/>
      <c r="N870" s="59"/>
      <c r="O870" s="59"/>
      <c r="P870" s="59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 x14ac:dyDescent="0.25">
      <c r="A871" s="43"/>
      <c r="B871" s="43"/>
      <c r="C871" s="43"/>
      <c r="D871" s="43"/>
      <c r="E871" s="43"/>
      <c r="F871" s="43"/>
      <c r="G871" s="43"/>
      <c r="H871" s="59"/>
      <c r="I871" s="43"/>
      <c r="J871" s="43"/>
      <c r="K871" s="43"/>
      <c r="L871" s="43"/>
      <c r="M871" s="59"/>
      <c r="N871" s="59"/>
      <c r="O871" s="59"/>
      <c r="P871" s="59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 x14ac:dyDescent="0.25">
      <c r="A872" s="43"/>
      <c r="B872" s="43"/>
      <c r="C872" s="43"/>
      <c r="D872" s="43"/>
      <c r="E872" s="43"/>
      <c r="F872" s="43"/>
      <c r="G872" s="43"/>
      <c r="H872" s="59"/>
      <c r="I872" s="43"/>
      <c r="J872" s="43"/>
      <c r="K872" s="43"/>
      <c r="L872" s="43"/>
      <c r="M872" s="59"/>
      <c r="N872" s="59"/>
      <c r="O872" s="59"/>
      <c r="P872" s="59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 x14ac:dyDescent="0.25">
      <c r="A873" s="43"/>
      <c r="B873" s="43"/>
      <c r="C873" s="43"/>
      <c r="D873" s="43"/>
      <c r="E873" s="43"/>
      <c r="F873" s="43"/>
      <c r="G873" s="43"/>
      <c r="H873" s="59"/>
      <c r="I873" s="43"/>
      <c r="J873" s="43"/>
      <c r="K873" s="43"/>
      <c r="L873" s="43"/>
      <c r="M873" s="59"/>
      <c r="N873" s="59"/>
      <c r="O873" s="59"/>
      <c r="P873" s="59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 x14ac:dyDescent="0.25">
      <c r="A874" s="43"/>
      <c r="B874" s="43"/>
      <c r="C874" s="43"/>
      <c r="D874" s="43"/>
      <c r="E874" s="43"/>
      <c r="F874" s="43"/>
      <c r="G874" s="43"/>
      <c r="H874" s="59"/>
      <c r="I874" s="43"/>
      <c r="J874" s="43"/>
      <c r="K874" s="43"/>
      <c r="L874" s="43"/>
      <c r="M874" s="59"/>
      <c r="N874" s="59"/>
      <c r="O874" s="59"/>
      <c r="P874" s="59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 x14ac:dyDescent="0.25">
      <c r="A875" s="43"/>
      <c r="B875" s="43"/>
      <c r="C875" s="43"/>
      <c r="D875" s="43"/>
      <c r="E875" s="43"/>
      <c r="F875" s="43"/>
      <c r="G875" s="43"/>
      <c r="H875" s="59"/>
      <c r="I875" s="43"/>
      <c r="J875" s="43"/>
      <c r="K875" s="43"/>
      <c r="L875" s="43"/>
      <c r="M875" s="59"/>
      <c r="N875" s="59"/>
      <c r="O875" s="59"/>
      <c r="P875" s="59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 x14ac:dyDescent="0.25">
      <c r="A876" s="43"/>
      <c r="B876" s="43"/>
      <c r="C876" s="43"/>
      <c r="D876" s="43"/>
      <c r="E876" s="43"/>
      <c r="F876" s="43"/>
      <c r="G876" s="43"/>
      <c r="H876" s="59"/>
      <c r="I876" s="43"/>
      <c r="J876" s="43"/>
      <c r="K876" s="43"/>
      <c r="L876" s="43"/>
      <c r="M876" s="59"/>
      <c r="N876" s="59"/>
      <c r="O876" s="59"/>
      <c r="P876" s="59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 x14ac:dyDescent="0.25">
      <c r="A877" s="43"/>
      <c r="B877" s="43"/>
      <c r="C877" s="43"/>
      <c r="D877" s="43"/>
      <c r="E877" s="43"/>
      <c r="F877" s="43"/>
      <c r="G877" s="43"/>
      <c r="H877" s="59"/>
      <c r="I877" s="43"/>
      <c r="J877" s="43"/>
      <c r="K877" s="43"/>
      <c r="L877" s="43"/>
      <c r="M877" s="59"/>
      <c r="N877" s="59"/>
      <c r="O877" s="59"/>
      <c r="P877" s="59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 x14ac:dyDescent="0.25">
      <c r="A878" s="43"/>
      <c r="B878" s="43"/>
      <c r="C878" s="43"/>
      <c r="D878" s="43"/>
      <c r="E878" s="43"/>
      <c r="F878" s="43"/>
      <c r="G878" s="43"/>
      <c r="H878" s="59"/>
      <c r="I878" s="43"/>
      <c r="J878" s="43"/>
      <c r="K878" s="43"/>
      <c r="L878" s="43"/>
      <c r="M878" s="59"/>
      <c r="N878" s="59"/>
      <c r="O878" s="59"/>
      <c r="P878" s="59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 x14ac:dyDescent="0.25">
      <c r="A879" s="43"/>
      <c r="B879" s="43"/>
      <c r="C879" s="43"/>
      <c r="D879" s="43"/>
      <c r="E879" s="43"/>
      <c r="F879" s="43"/>
      <c r="G879" s="43"/>
      <c r="H879" s="59"/>
      <c r="I879" s="43"/>
      <c r="J879" s="43"/>
      <c r="K879" s="43"/>
      <c r="L879" s="43"/>
      <c r="M879" s="59"/>
      <c r="N879" s="59"/>
      <c r="O879" s="59"/>
      <c r="P879" s="59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 x14ac:dyDescent="0.25">
      <c r="A880" s="43"/>
      <c r="B880" s="43"/>
      <c r="C880" s="43"/>
      <c r="D880" s="43"/>
      <c r="E880" s="43"/>
      <c r="F880" s="43"/>
      <c r="G880" s="43"/>
      <c r="H880" s="59"/>
      <c r="I880" s="43"/>
      <c r="J880" s="43"/>
      <c r="K880" s="43"/>
      <c r="L880" s="43"/>
      <c r="M880" s="59"/>
      <c r="N880" s="59"/>
      <c r="O880" s="59"/>
      <c r="P880" s="59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 x14ac:dyDescent="0.25">
      <c r="A881" s="43"/>
      <c r="B881" s="43"/>
      <c r="C881" s="43"/>
      <c r="D881" s="43"/>
      <c r="E881" s="43"/>
      <c r="F881" s="43"/>
      <c r="G881" s="43"/>
      <c r="H881" s="59"/>
      <c r="I881" s="43"/>
      <c r="J881" s="43"/>
      <c r="K881" s="43"/>
      <c r="L881" s="43"/>
      <c r="M881" s="59"/>
      <c r="N881" s="59"/>
      <c r="O881" s="59"/>
      <c r="P881" s="59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 x14ac:dyDescent="0.25">
      <c r="A882" s="43"/>
      <c r="B882" s="43"/>
      <c r="C882" s="43"/>
      <c r="D882" s="43"/>
      <c r="E882" s="43"/>
      <c r="F882" s="43"/>
      <c r="G882" s="43"/>
      <c r="H882" s="59"/>
      <c r="I882" s="43"/>
      <c r="J882" s="43"/>
      <c r="K882" s="43"/>
      <c r="L882" s="43"/>
      <c r="M882" s="59"/>
      <c r="N882" s="59"/>
      <c r="O882" s="59"/>
      <c r="P882" s="59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 x14ac:dyDescent="0.25">
      <c r="A883" s="43"/>
      <c r="B883" s="43"/>
      <c r="C883" s="43"/>
      <c r="D883" s="43"/>
      <c r="E883" s="43"/>
      <c r="F883" s="43"/>
      <c r="G883" s="43"/>
      <c r="H883" s="59"/>
      <c r="I883" s="43"/>
      <c r="J883" s="43"/>
      <c r="K883" s="43"/>
      <c r="L883" s="43"/>
      <c r="M883" s="59"/>
      <c r="N883" s="59"/>
      <c r="O883" s="59"/>
      <c r="P883" s="59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 x14ac:dyDescent="0.25">
      <c r="A884" s="43"/>
      <c r="B884" s="43"/>
      <c r="C884" s="43"/>
      <c r="D884" s="43"/>
      <c r="E884" s="43"/>
      <c r="F884" s="43"/>
      <c r="G884" s="43"/>
      <c r="H884" s="59"/>
      <c r="I884" s="43"/>
      <c r="J884" s="43"/>
      <c r="K884" s="43"/>
      <c r="L884" s="43"/>
      <c r="M884" s="59"/>
      <c r="N884" s="59"/>
      <c r="O884" s="59"/>
      <c r="P884" s="59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 x14ac:dyDescent="0.25">
      <c r="A885" s="43"/>
      <c r="B885" s="43"/>
      <c r="C885" s="43"/>
      <c r="D885" s="43"/>
      <c r="E885" s="43"/>
      <c r="F885" s="43"/>
      <c r="G885" s="43"/>
      <c r="H885" s="59"/>
      <c r="I885" s="43"/>
      <c r="J885" s="43"/>
      <c r="K885" s="43"/>
      <c r="L885" s="43"/>
      <c r="M885" s="59"/>
      <c r="N885" s="59"/>
      <c r="O885" s="59"/>
      <c r="P885" s="59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 x14ac:dyDescent="0.25">
      <c r="A886" s="43"/>
      <c r="B886" s="43"/>
      <c r="C886" s="43"/>
      <c r="D886" s="43"/>
      <c r="E886" s="43"/>
      <c r="F886" s="43"/>
      <c r="G886" s="43"/>
      <c r="H886" s="59"/>
      <c r="I886" s="43"/>
      <c r="J886" s="43"/>
      <c r="K886" s="43"/>
      <c r="L886" s="43"/>
      <c r="M886" s="59"/>
      <c r="N886" s="59"/>
      <c r="O886" s="59"/>
      <c r="P886" s="59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 x14ac:dyDescent="0.25">
      <c r="A887" s="43"/>
      <c r="B887" s="43"/>
      <c r="C887" s="43"/>
      <c r="D887" s="43"/>
      <c r="E887" s="43"/>
      <c r="F887" s="43"/>
      <c r="G887" s="43"/>
      <c r="H887" s="59"/>
      <c r="I887" s="43"/>
      <c r="J887" s="43"/>
      <c r="K887" s="43"/>
      <c r="L887" s="43"/>
      <c r="M887" s="59"/>
      <c r="N887" s="59"/>
      <c r="O887" s="59"/>
      <c r="P887" s="59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 x14ac:dyDescent="0.25">
      <c r="A888" s="43"/>
      <c r="B888" s="43"/>
      <c r="C888" s="43"/>
      <c r="D888" s="43"/>
      <c r="E888" s="43"/>
      <c r="F888" s="43"/>
      <c r="G888" s="43"/>
      <c r="H888" s="59"/>
      <c r="I888" s="43"/>
      <c r="J888" s="43"/>
      <c r="K888" s="43"/>
      <c r="L888" s="43"/>
      <c r="M888" s="59"/>
      <c r="N888" s="59"/>
      <c r="O888" s="59"/>
      <c r="P888" s="59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 x14ac:dyDescent="0.25">
      <c r="A889" s="43"/>
      <c r="B889" s="43"/>
      <c r="C889" s="43"/>
      <c r="D889" s="43"/>
      <c r="E889" s="43"/>
      <c r="F889" s="43"/>
      <c r="G889" s="43"/>
      <c r="H889" s="59"/>
      <c r="I889" s="43"/>
      <c r="J889" s="43"/>
      <c r="K889" s="43"/>
      <c r="L889" s="43"/>
      <c r="M889" s="59"/>
      <c r="N889" s="59"/>
      <c r="O889" s="59"/>
      <c r="P889" s="59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 x14ac:dyDescent="0.25">
      <c r="A890" s="43"/>
      <c r="B890" s="43"/>
      <c r="C890" s="43"/>
      <c r="D890" s="43"/>
      <c r="E890" s="43"/>
      <c r="F890" s="43"/>
      <c r="G890" s="43"/>
      <c r="H890" s="59"/>
      <c r="I890" s="43"/>
      <c r="J890" s="43"/>
      <c r="K890" s="43"/>
      <c r="L890" s="43"/>
      <c r="M890" s="59"/>
      <c r="N890" s="59"/>
      <c r="O890" s="59"/>
      <c r="P890" s="59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 x14ac:dyDescent="0.25">
      <c r="A891" s="43"/>
      <c r="B891" s="43"/>
      <c r="C891" s="43"/>
      <c r="D891" s="43"/>
      <c r="E891" s="43"/>
      <c r="F891" s="43"/>
      <c r="G891" s="43"/>
      <c r="H891" s="59"/>
      <c r="I891" s="43"/>
      <c r="J891" s="43"/>
      <c r="K891" s="43"/>
      <c r="L891" s="43"/>
      <c r="M891" s="59"/>
      <c r="N891" s="59"/>
      <c r="O891" s="59"/>
      <c r="P891" s="59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 x14ac:dyDescent="0.25">
      <c r="A892" s="43"/>
      <c r="B892" s="43"/>
      <c r="C892" s="43"/>
      <c r="D892" s="43"/>
      <c r="E892" s="43"/>
      <c r="F892" s="43"/>
      <c r="G892" s="43"/>
      <c r="H892" s="59"/>
      <c r="I892" s="43"/>
      <c r="J892" s="43"/>
      <c r="K892" s="43"/>
      <c r="L892" s="43"/>
      <c r="M892" s="59"/>
      <c r="N892" s="59"/>
      <c r="O892" s="59"/>
      <c r="P892" s="59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 x14ac:dyDescent="0.25">
      <c r="A893" s="43"/>
      <c r="B893" s="43"/>
      <c r="C893" s="43"/>
      <c r="D893" s="43"/>
      <c r="E893" s="43"/>
      <c r="F893" s="43"/>
      <c r="G893" s="43"/>
      <c r="H893" s="59"/>
      <c r="I893" s="43"/>
      <c r="J893" s="43"/>
      <c r="K893" s="43"/>
      <c r="L893" s="43"/>
      <c r="M893" s="59"/>
      <c r="N893" s="59"/>
      <c r="O893" s="59"/>
      <c r="P893" s="59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 x14ac:dyDescent="0.25">
      <c r="A894" s="43"/>
      <c r="B894" s="43"/>
      <c r="C894" s="43"/>
      <c r="D894" s="43"/>
      <c r="E894" s="43"/>
      <c r="F894" s="43"/>
      <c r="G894" s="43"/>
      <c r="H894" s="59"/>
      <c r="I894" s="43"/>
      <c r="J894" s="43"/>
      <c r="K894" s="43"/>
      <c r="L894" s="43"/>
      <c r="M894" s="59"/>
      <c r="N894" s="59"/>
      <c r="O894" s="59"/>
      <c r="P894" s="59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 x14ac:dyDescent="0.25">
      <c r="A895" s="43"/>
      <c r="B895" s="43"/>
      <c r="C895" s="43"/>
      <c r="D895" s="43"/>
      <c r="E895" s="43"/>
      <c r="F895" s="43"/>
      <c r="G895" s="43"/>
      <c r="H895" s="59"/>
      <c r="I895" s="43"/>
      <c r="J895" s="43"/>
      <c r="K895" s="43"/>
      <c r="L895" s="43"/>
      <c r="M895" s="59"/>
      <c r="N895" s="59"/>
      <c r="O895" s="59"/>
      <c r="P895" s="59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 x14ac:dyDescent="0.25">
      <c r="A896" s="43"/>
      <c r="B896" s="43"/>
      <c r="C896" s="43"/>
      <c r="D896" s="43"/>
      <c r="E896" s="43"/>
      <c r="F896" s="43"/>
      <c r="G896" s="43"/>
      <c r="H896" s="59"/>
      <c r="I896" s="43"/>
      <c r="J896" s="43"/>
      <c r="K896" s="43"/>
      <c r="L896" s="43"/>
      <c r="M896" s="59"/>
      <c r="N896" s="59"/>
      <c r="O896" s="59"/>
      <c r="P896" s="59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 x14ac:dyDescent="0.25">
      <c r="A897" s="43"/>
      <c r="B897" s="43"/>
      <c r="C897" s="43"/>
      <c r="D897" s="43"/>
      <c r="E897" s="43"/>
      <c r="F897" s="43"/>
      <c r="G897" s="43"/>
      <c r="H897" s="59"/>
      <c r="I897" s="43"/>
      <c r="J897" s="43"/>
      <c r="K897" s="43"/>
      <c r="L897" s="43"/>
      <c r="M897" s="59"/>
      <c r="N897" s="59"/>
      <c r="O897" s="59"/>
      <c r="P897" s="59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 x14ac:dyDescent="0.25">
      <c r="A898" s="43"/>
      <c r="B898" s="43"/>
      <c r="C898" s="43"/>
      <c r="D898" s="43"/>
      <c r="E898" s="43"/>
      <c r="F898" s="43"/>
      <c r="G898" s="43"/>
      <c r="H898" s="59"/>
      <c r="I898" s="43"/>
      <c r="J898" s="43"/>
      <c r="K898" s="43"/>
      <c r="L898" s="43"/>
      <c r="M898" s="59"/>
      <c r="N898" s="59"/>
      <c r="O898" s="59"/>
      <c r="P898" s="59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 x14ac:dyDescent="0.25">
      <c r="A899" s="43"/>
      <c r="B899" s="43"/>
      <c r="C899" s="43"/>
      <c r="D899" s="43"/>
      <c r="E899" s="43"/>
      <c r="F899" s="43"/>
      <c r="G899" s="43"/>
      <c r="H899" s="59"/>
      <c r="I899" s="43"/>
      <c r="J899" s="43"/>
      <c r="K899" s="43"/>
      <c r="L899" s="43"/>
      <c r="M899" s="59"/>
      <c r="N899" s="59"/>
      <c r="O899" s="59"/>
      <c r="P899" s="59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 x14ac:dyDescent="0.25">
      <c r="A900" s="43"/>
      <c r="B900" s="43"/>
      <c r="C900" s="43"/>
      <c r="D900" s="43"/>
      <c r="E900" s="43"/>
      <c r="F900" s="43"/>
      <c r="G900" s="43"/>
      <c r="H900" s="59"/>
      <c r="I900" s="43"/>
      <c r="J900" s="43"/>
      <c r="K900" s="43"/>
      <c r="L900" s="43"/>
      <c r="M900" s="59"/>
      <c r="N900" s="59"/>
      <c r="O900" s="59"/>
      <c r="P900" s="59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 x14ac:dyDescent="0.25">
      <c r="A901" s="43"/>
      <c r="B901" s="43"/>
      <c r="C901" s="43"/>
      <c r="D901" s="43"/>
      <c r="E901" s="43"/>
      <c r="F901" s="43"/>
      <c r="G901" s="43"/>
      <c r="H901" s="59"/>
      <c r="I901" s="43"/>
      <c r="J901" s="43"/>
      <c r="K901" s="43"/>
      <c r="L901" s="43"/>
      <c r="M901" s="59"/>
      <c r="N901" s="59"/>
      <c r="O901" s="59"/>
      <c r="P901" s="59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 x14ac:dyDescent="0.25">
      <c r="A902" s="43"/>
      <c r="B902" s="43"/>
      <c r="C902" s="43"/>
      <c r="D902" s="43"/>
      <c r="E902" s="43"/>
      <c r="F902" s="43"/>
      <c r="G902" s="43"/>
      <c r="H902" s="59"/>
      <c r="I902" s="43"/>
      <c r="J902" s="43"/>
      <c r="K902" s="43"/>
      <c r="L902" s="43"/>
      <c r="M902" s="59"/>
      <c r="N902" s="59"/>
      <c r="O902" s="59"/>
      <c r="P902" s="59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 x14ac:dyDescent="0.25">
      <c r="A903" s="43"/>
      <c r="B903" s="43"/>
      <c r="C903" s="43"/>
      <c r="D903" s="43"/>
      <c r="E903" s="43"/>
      <c r="F903" s="43"/>
      <c r="G903" s="43"/>
      <c r="H903" s="59"/>
      <c r="I903" s="43"/>
      <c r="J903" s="43"/>
      <c r="K903" s="43"/>
      <c r="L903" s="43"/>
      <c r="M903" s="59"/>
      <c r="N903" s="59"/>
      <c r="O903" s="59"/>
      <c r="P903" s="59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 x14ac:dyDescent="0.25">
      <c r="A904" s="43"/>
      <c r="B904" s="43"/>
      <c r="C904" s="43"/>
      <c r="D904" s="43"/>
      <c r="E904" s="43"/>
      <c r="F904" s="43"/>
      <c r="G904" s="43"/>
      <c r="H904" s="59"/>
      <c r="I904" s="43"/>
      <c r="J904" s="43"/>
      <c r="K904" s="43"/>
      <c r="L904" s="43"/>
      <c r="M904" s="59"/>
      <c r="N904" s="59"/>
      <c r="O904" s="59"/>
      <c r="P904" s="59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 x14ac:dyDescent="0.25">
      <c r="A905" s="43"/>
      <c r="B905" s="43"/>
      <c r="C905" s="43"/>
      <c r="D905" s="43"/>
      <c r="E905" s="43"/>
      <c r="F905" s="43"/>
      <c r="G905" s="43"/>
      <c r="H905" s="59"/>
      <c r="I905" s="43"/>
      <c r="J905" s="43"/>
      <c r="K905" s="43"/>
      <c r="L905" s="43"/>
      <c r="M905" s="59"/>
      <c r="N905" s="59"/>
      <c r="O905" s="59"/>
      <c r="P905" s="59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 x14ac:dyDescent="0.25">
      <c r="A906" s="43"/>
      <c r="B906" s="43"/>
      <c r="C906" s="43"/>
      <c r="D906" s="43"/>
      <c r="E906" s="43"/>
      <c r="F906" s="43"/>
      <c r="G906" s="43"/>
      <c r="H906" s="59"/>
      <c r="I906" s="43"/>
      <c r="J906" s="43"/>
      <c r="K906" s="43"/>
      <c r="L906" s="43"/>
      <c r="M906" s="59"/>
      <c r="N906" s="59"/>
      <c r="O906" s="59"/>
      <c r="P906" s="59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 x14ac:dyDescent="0.25">
      <c r="A907" s="43"/>
      <c r="B907" s="43"/>
      <c r="C907" s="43"/>
      <c r="D907" s="43"/>
      <c r="E907" s="43"/>
      <c r="F907" s="43"/>
      <c r="G907" s="43"/>
      <c r="H907" s="59"/>
      <c r="I907" s="43"/>
      <c r="J907" s="43"/>
      <c r="K907" s="43"/>
      <c r="L907" s="43"/>
      <c r="M907" s="59"/>
      <c r="N907" s="59"/>
      <c r="O907" s="59"/>
      <c r="P907" s="59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 x14ac:dyDescent="0.25">
      <c r="A908" s="43"/>
      <c r="B908" s="43"/>
      <c r="C908" s="43"/>
      <c r="D908" s="43"/>
      <c r="E908" s="43"/>
      <c r="F908" s="43"/>
      <c r="G908" s="43"/>
      <c r="H908" s="59"/>
      <c r="I908" s="43"/>
      <c r="J908" s="43"/>
      <c r="K908" s="43"/>
      <c r="L908" s="43"/>
      <c r="M908" s="59"/>
      <c r="N908" s="59"/>
      <c r="O908" s="59"/>
      <c r="P908" s="59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 x14ac:dyDescent="0.25">
      <c r="A909" s="43"/>
      <c r="B909" s="43"/>
      <c r="C909" s="43"/>
      <c r="D909" s="43"/>
      <c r="E909" s="43"/>
      <c r="F909" s="43"/>
      <c r="G909" s="43"/>
      <c r="H909" s="59"/>
      <c r="I909" s="43"/>
      <c r="J909" s="43"/>
      <c r="K909" s="43"/>
      <c r="L909" s="43"/>
      <c r="M909" s="59"/>
      <c r="N909" s="59"/>
      <c r="O909" s="59"/>
      <c r="P909" s="59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 x14ac:dyDescent="0.25">
      <c r="A910" s="43"/>
      <c r="B910" s="43"/>
      <c r="C910" s="43"/>
      <c r="D910" s="43"/>
      <c r="E910" s="43"/>
      <c r="F910" s="43"/>
      <c r="G910" s="43"/>
      <c r="H910" s="59"/>
      <c r="I910" s="43"/>
      <c r="J910" s="43"/>
      <c r="K910" s="43"/>
      <c r="L910" s="43"/>
      <c r="M910" s="59"/>
      <c r="N910" s="59"/>
      <c r="O910" s="59"/>
      <c r="P910" s="59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 x14ac:dyDescent="0.25">
      <c r="A911" s="43"/>
      <c r="B911" s="43"/>
      <c r="C911" s="43"/>
      <c r="D911" s="43"/>
      <c r="E911" s="43"/>
      <c r="F911" s="43"/>
      <c r="G911" s="43"/>
      <c r="H911" s="59"/>
      <c r="I911" s="43"/>
      <c r="J911" s="43"/>
      <c r="K911" s="43"/>
      <c r="L911" s="43"/>
      <c r="M911" s="59"/>
      <c r="N911" s="59"/>
      <c r="O911" s="59"/>
      <c r="P911" s="59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 x14ac:dyDescent="0.25">
      <c r="A912" s="43"/>
      <c r="B912" s="43"/>
      <c r="C912" s="43"/>
      <c r="D912" s="43"/>
      <c r="E912" s="43"/>
      <c r="F912" s="43"/>
      <c r="G912" s="43"/>
      <c r="H912" s="59"/>
      <c r="I912" s="43"/>
      <c r="J912" s="43"/>
      <c r="K912" s="43"/>
      <c r="L912" s="43"/>
      <c r="M912" s="59"/>
      <c r="N912" s="59"/>
      <c r="O912" s="59"/>
      <c r="P912" s="59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 x14ac:dyDescent="0.25">
      <c r="A913" s="43"/>
      <c r="B913" s="43"/>
      <c r="C913" s="43"/>
      <c r="D913" s="43"/>
      <c r="E913" s="43"/>
      <c r="F913" s="43"/>
      <c r="G913" s="43"/>
      <c r="H913" s="59"/>
      <c r="I913" s="43"/>
      <c r="J913" s="43"/>
      <c r="K913" s="43"/>
      <c r="L913" s="43"/>
      <c r="M913" s="59"/>
      <c r="N913" s="59"/>
      <c r="O913" s="59"/>
      <c r="P913" s="59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 x14ac:dyDescent="0.25">
      <c r="A914" s="43"/>
      <c r="B914" s="43"/>
      <c r="C914" s="43"/>
      <c r="D914" s="43"/>
      <c r="E914" s="43"/>
      <c r="F914" s="43"/>
      <c r="G914" s="43"/>
      <c r="H914" s="59"/>
      <c r="I914" s="43"/>
      <c r="J914" s="43"/>
      <c r="K914" s="43"/>
      <c r="L914" s="43"/>
      <c r="M914" s="59"/>
      <c r="N914" s="59"/>
      <c r="O914" s="59"/>
      <c r="P914" s="59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 x14ac:dyDescent="0.25">
      <c r="A915" s="43"/>
      <c r="B915" s="43"/>
      <c r="C915" s="43"/>
      <c r="D915" s="43"/>
      <c r="E915" s="43"/>
      <c r="F915" s="43"/>
      <c r="G915" s="43"/>
      <c r="H915" s="59"/>
      <c r="I915" s="43"/>
      <c r="J915" s="43"/>
      <c r="K915" s="43"/>
      <c r="L915" s="43"/>
      <c r="M915" s="59"/>
      <c r="N915" s="59"/>
      <c r="O915" s="59"/>
      <c r="P915" s="59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 x14ac:dyDescent="0.25">
      <c r="A916" s="43"/>
      <c r="B916" s="43"/>
      <c r="C916" s="43"/>
      <c r="D916" s="43"/>
      <c r="E916" s="43"/>
      <c r="F916" s="43"/>
      <c r="G916" s="43"/>
      <c r="H916" s="59"/>
      <c r="I916" s="43"/>
      <c r="J916" s="43"/>
      <c r="K916" s="43"/>
      <c r="L916" s="43"/>
      <c r="M916" s="59"/>
      <c r="N916" s="59"/>
      <c r="O916" s="59"/>
      <c r="P916" s="59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 x14ac:dyDescent="0.25">
      <c r="A917" s="43"/>
      <c r="B917" s="43"/>
      <c r="C917" s="43"/>
      <c r="D917" s="43"/>
      <c r="E917" s="43"/>
      <c r="F917" s="43"/>
      <c r="G917" s="43"/>
      <c r="H917" s="59"/>
      <c r="I917" s="43"/>
      <c r="J917" s="43"/>
      <c r="K917" s="43"/>
      <c r="L917" s="43"/>
      <c r="M917" s="59"/>
      <c r="N917" s="59"/>
      <c r="O917" s="59"/>
      <c r="P917" s="59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 x14ac:dyDescent="0.25">
      <c r="A918" s="43"/>
      <c r="B918" s="43"/>
      <c r="C918" s="43"/>
      <c r="D918" s="43"/>
      <c r="E918" s="43"/>
      <c r="F918" s="43"/>
      <c r="G918" s="43"/>
      <c r="H918" s="59"/>
      <c r="I918" s="43"/>
      <c r="J918" s="43"/>
      <c r="K918" s="43"/>
      <c r="L918" s="43"/>
      <c r="M918" s="59"/>
      <c r="N918" s="59"/>
      <c r="O918" s="59"/>
      <c r="P918" s="59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 x14ac:dyDescent="0.25">
      <c r="A919" s="43"/>
      <c r="B919" s="43"/>
      <c r="C919" s="43"/>
      <c r="D919" s="43"/>
      <c r="E919" s="43"/>
      <c r="F919" s="43"/>
      <c r="G919" s="43"/>
      <c r="H919" s="59"/>
      <c r="I919" s="43"/>
      <c r="J919" s="43"/>
      <c r="K919" s="43"/>
      <c r="L919" s="43"/>
      <c r="M919" s="59"/>
      <c r="N919" s="59"/>
      <c r="O919" s="59"/>
      <c r="P919" s="59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 x14ac:dyDescent="0.25">
      <c r="A920" s="43"/>
      <c r="B920" s="43"/>
      <c r="C920" s="43"/>
      <c r="D920" s="43"/>
      <c r="E920" s="43"/>
      <c r="F920" s="43"/>
      <c r="G920" s="43"/>
      <c r="H920" s="59"/>
      <c r="I920" s="43"/>
      <c r="J920" s="43"/>
      <c r="K920" s="43"/>
      <c r="L920" s="43"/>
      <c r="M920" s="59"/>
      <c r="N920" s="59"/>
      <c r="O920" s="59"/>
      <c r="P920" s="59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 x14ac:dyDescent="0.25">
      <c r="A921" s="43"/>
      <c r="B921" s="43"/>
      <c r="C921" s="43"/>
      <c r="D921" s="43"/>
      <c r="E921" s="43"/>
      <c r="F921" s="43"/>
      <c r="G921" s="43"/>
      <c r="H921" s="59"/>
      <c r="I921" s="43"/>
      <c r="J921" s="43"/>
      <c r="K921" s="43"/>
      <c r="L921" s="43"/>
      <c r="M921" s="59"/>
      <c r="N921" s="59"/>
      <c r="O921" s="59"/>
      <c r="P921" s="59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 x14ac:dyDescent="0.25">
      <c r="A922" s="43"/>
      <c r="B922" s="43"/>
      <c r="C922" s="43"/>
      <c r="D922" s="43"/>
      <c r="E922" s="43"/>
      <c r="F922" s="43"/>
      <c r="G922" s="43"/>
      <c r="H922" s="59"/>
      <c r="I922" s="43"/>
      <c r="J922" s="43"/>
      <c r="K922" s="43"/>
      <c r="L922" s="43"/>
      <c r="M922" s="59"/>
      <c r="N922" s="59"/>
      <c r="O922" s="59"/>
      <c r="P922" s="59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 x14ac:dyDescent="0.25">
      <c r="A923" s="43"/>
      <c r="B923" s="43"/>
      <c r="C923" s="43"/>
      <c r="D923" s="43"/>
      <c r="E923" s="43"/>
      <c r="F923" s="43"/>
      <c r="G923" s="43"/>
      <c r="H923" s="59"/>
      <c r="I923" s="43"/>
      <c r="J923" s="43"/>
      <c r="K923" s="43"/>
      <c r="L923" s="43"/>
      <c r="M923" s="59"/>
      <c r="N923" s="59"/>
      <c r="O923" s="59"/>
      <c r="P923" s="59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 x14ac:dyDescent="0.25">
      <c r="A924" s="43"/>
      <c r="B924" s="43"/>
      <c r="C924" s="43"/>
      <c r="D924" s="43"/>
      <c r="E924" s="43"/>
      <c r="F924" s="43"/>
      <c r="G924" s="43"/>
      <c r="H924" s="59"/>
      <c r="I924" s="43"/>
      <c r="J924" s="43"/>
      <c r="K924" s="43"/>
      <c r="L924" s="43"/>
      <c r="M924" s="59"/>
      <c r="N924" s="59"/>
      <c r="O924" s="59"/>
      <c r="P924" s="59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 x14ac:dyDescent="0.25">
      <c r="A925" s="43"/>
      <c r="B925" s="43"/>
      <c r="C925" s="43"/>
      <c r="D925" s="43"/>
      <c r="E925" s="43"/>
      <c r="F925" s="43"/>
      <c r="G925" s="43"/>
      <c r="H925" s="59"/>
      <c r="I925" s="43"/>
      <c r="J925" s="43"/>
      <c r="K925" s="43"/>
      <c r="L925" s="43"/>
      <c r="M925" s="59"/>
      <c r="N925" s="59"/>
      <c r="O925" s="59"/>
      <c r="P925" s="59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 x14ac:dyDescent="0.25">
      <c r="A926" s="43"/>
      <c r="B926" s="43"/>
      <c r="C926" s="43"/>
      <c r="D926" s="43"/>
      <c r="E926" s="43"/>
      <c r="F926" s="43"/>
      <c r="G926" s="43"/>
      <c r="H926" s="59"/>
      <c r="I926" s="43"/>
      <c r="J926" s="43"/>
      <c r="K926" s="43"/>
      <c r="L926" s="43"/>
      <c r="M926" s="59"/>
      <c r="N926" s="59"/>
      <c r="O926" s="59"/>
      <c r="P926" s="59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 x14ac:dyDescent="0.25">
      <c r="A927" s="43"/>
      <c r="B927" s="43"/>
      <c r="C927" s="43"/>
      <c r="D927" s="43"/>
      <c r="E927" s="43"/>
      <c r="F927" s="43"/>
      <c r="G927" s="43"/>
      <c r="H927" s="59"/>
      <c r="I927" s="43"/>
      <c r="J927" s="43"/>
      <c r="K927" s="43"/>
      <c r="L927" s="43"/>
      <c r="M927" s="59"/>
      <c r="N927" s="59"/>
      <c r="O927" s="59"/>
      <c r="P927" s="59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 x14ac:dyDescent="0.25">
      <c r="A928" s="43"/>
      <c r="B928" s="43"/>
      <c r="C928" s="43"/>
      <c r="D928" s="43"/>
      <c r="E928" s="43"/>
      <c r="F928" s="43"/>
      <c r="G928" s="43"/>
      <c r="H928" s="59"/>
      <c r="I928" s="43"/>
      <c r="J928" s="43"/>
      <c r="K928" s="43"/>
      <c r="L928" s="43"/>
      <c r="M928" s="59"/>
      <c r="N928" s="59"/>
      <c r="O928" s="59"/>
      <c r="P928" s="59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 x14ac:dyDescent="0.25">
      <c r="A929" s="43"/>
      <c r="B929" s="43"/>
      <c r="C929" s="43"/>
      <c r="D929" s="43"/>
      <c r="E929" s="43"/>
      <c r="F929" s="43"/>
      <c r="G929" s="43"/>
      <c r="H929" s="59"/>
      <c r="I929" s="43"/>
      <c r="J929" s="43"/>
      <c r="K929" s="43"/>
      <c r="L929" s="43"/>
      <c r="M929" s="59"/>
      <c r="N929" s="59"/>
      <c r="O929" s="59"/>
      <c r="P929" s="59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 x14ac:dyDescent="0.25">
      <c r="A930" s="43"/>
      <c r="B930" s="43"/>
      <c r="C930" s="43"/>
      <c r="D930" s="43"/>
      <c r="E930" s="43"/>
      <c r="F930" s="43"/>
      <c r="G930" s="43"/>
      <c r="H930" s="59"/>
      <c r="I930" s="43"/>
      <c r="J930" s="43"/>
      <c r="K930" s="43"/>
      <c r="L930" s="43"/>
      <c r="M930" s="59"/>
      <c r="N930" s="59"/>
      <c r="O930" s="59"/>
      <c r="P930" s="59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 x14ac:dyDescent="0.25">
      <c r="A931" s="43"/>
      <c r="B931" s="43"/>
      <c r="C931" s="43"/>
      <c r="D931" s="43"/>
      <c r="E931" s="43"/>
      <c r="F931" s="43"/>
      <c r="G931" s="43"/>
      <c r="H931" s="59"/>
      <c r="I931" s="43"/>
      <c r="J931" s="43"/>
      <c r="K931" s="43"/>
      <c r="L931" s="43"/>
      <c r="M931" s="59"/>
      <c r="N931" s="59"/>
      <c r="O931" s="59"/>
      <c r="P931" s="59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 x14ac:dyDescent="0.25">
      <c r="A932" s="43"/>
      <c r="B932" s="43"/>
      <c r="C932" s="43"/>
      <c r="D932" s="43"/>
      <c r="E932" s="43"/>
      <c r="F932" s="43"/>
      <c r="G932" s="43"/>
      <c r="H932" s="59"/>
      <c r="I932" s="43"/>
      <c r="J932" s="43"/>
      <c r="K932" s="43"/>
      <c r="L932" s="43"/>
      <c r="M932" s="59"/>
      <c r="N932" s="59"/>
      <c r="O932" s="59"/>
      <c r="P932" s="59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 x14ac:dyDescent="0.25">
      <c r="A933" s="43"/>
      <c r="B933" s="43"/>
      <c r="C933" s="43"/>
      <c r="D933" s="43"/>
      <c r="E933" s="43"/>
      <c r="F933" s="43"/>
      <c r="G933" s="43"/>
      <c r="H933" s="59"/>
      <c r="I933" s="43"/>
      <c r="J933" s="43"/>
      <c r="K933" s="43"/>
      <c r="L933" s="43"/>
      <c r="M933" s="59"/>
      <c r="N933" s="59"/>
      <c r="O933" s="59"/>
      <c r="P933" s="59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 x14ac:dyDescent="0.25">
      <c r="A934" s="43"/>
      <c r="B934" s="43"/>
      <c r="C934" s="43"/>
      <c r="D934" s="43"/>
      <c r="E934" s="43"/>
      <c r="F934" s="43"/>
      <c r="G934" s="43"/>
      <c r="H934" s="59"/>
      <c r="I934" s="43"/>
      <c r="J934" s="43"/>
      <c r="K934" s="43"/>
      <c r="L934" s="43"/>
      <c r="M934" s="59"/>
      <c r="N934" s="59"/>
      <c r="O934" s="59"/>
      <c r="P934" s="59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 x14ac:dyDescent="0.25">
      <c r="A935" s="43"/>
      <c r="B935" s="43"/>
      <c r="C935" s="43"/>
      <c r="D935" s="43"/>
      <c r="E935" s="43"/>
      <c r="F935" s="43"/>
      <c r="G935" s="43"/>
      <c r="H935" s="59"/>
      <c r="I935" s="43"/>
      <c r="J935" s="43"/>
      <c r="K935" s="43"/>
      <c r="L935" s="43"/>
      <c r="M935" s="59"/>
      <c r="N935" s="59"/>
      <c r="O935" s="59"/>
      <c r="P935" s="59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 x14ac:dyDescent="0.25">
      <c r="A936" s="43"/>
      <c r="B936" s="43"/>
      <c r="C936" s="43"/>
      <c r="D936" s="43"/>
      <c r="E936" s="43"/>
      <c r="F936" s="43"/>
      <c r="G936" s="43"/>
      <c r="H936" s="59"/>
      <c r="I936" s="43"/>
      <c r="J936" s="43"/>
      <c r="K936" s="43"/>
      <c r="L936" s="43"/>
      <c r="M936" s="59"/>
      <c r="N936" s="59"/>
      <c r="O936" s="59"/>
      <c r="P936" s="59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 x14ac:dyDescent="0.25">
      <c r="A937" s="43"/>
      <c r="B937" s="43"/>
      <c r="C937" s="43"/>
      <c r="D937" s="43"/>
      <c r="E937" s="43"/>
      <c r="F937" s="43"/>
      <c r="G937" s="43"/>
      <c r="H937" s="59"/>
      <c r="I937" s="43"/>
      <c r="J937" s="43"/>
      <c r="K937" s="43"/>
      <c r="L937" s="43"/>
      <c r="M937" s="59"/>
      <c r="N937" s="59"/>
      <c r="O937" s="59"/>
      <c r="P937" s="59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 x14ac:dyDescent="0.25">
      <c r="A938" s="43"/>
      <c r="B938" s="43"/>
      <c r="C938" s="43"/>
      <c r="D938" s="43"/>
      <c r="E938" s="43"/>
      <c r="F938" s="43"/>
      <c r="G938" s="43"/>
      <c r="H938" s="59"/>
      <c r="I938" s="43"/>
      <c r="J938" s="43"/>
      <c r="K938" s="43"/>
      <c r="L938" s="43"/>
      <c r="M938" s="59"/>
      <c r="N938" s="59"/>
      <c r="O938" s="59"/>
      <c r="P938" s="59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 x14ac:dyDescent="0.25">
      <c r="A939" s="43"/>
      <c r="B939" s="43"/>
      <c r="C939" s="43"/>
      <c r="D939" s="43"/>
      <c r="E939" s="43"/>
      <c r="F939" s="43"/>
      <c r="G939" s="43"/>
      <c r="H939" s="59"/>
      <c r="I939" s="43"/>
      <c r="J939" s="43"/>
      <c r="K939" s="43"/>
      <c r="L939" s="43"/>
      <c r="M939" s="59"/>
      <c r="N939" s="59"/>
      <c r="O939" s="59"/>
      <c r="P939" s="59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 x14ac:dyDescent="0.25">
      <c r="A940" s="43"/>
      <c r="B940" s="43"/>
      <c r="C940" s="43"/>
      <c r="D940" s="43"/>
      <c r="E940" s="43"/>
      <c r="F940" s="43"/>
      <c r="G940" s="43"/>
      <c r="H940" s="59"/>
      <c r="I940" s="43"/>
      <c r="J940" s="43"/>
      <c r="K940" s="43"/>
      <c r="L940" s="43"/>
      <c r="M940" s="59"/>
      <c r="N940" s="59"/>
      <c r="O940" s="59"/>
      <c r="P940" s="59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 x14ac:dyDescent="0.25">
      <c r="A941" s="43"/>
      <c r="B941" s="43"/>
      <c r="C941" s="43"/>
      <c r="D941" s="43"/>
      <c r="E941" s="43"/>
      <c r="F941" s="43"/>
      <c r="G941" s="43"/>
      <c r="H941" s="59"/>
      <c r="I941" s="43"/>
      <c r="J941" s="43"/>
      <c r="K941" s="43"/>
      <c r="L941" s="43"/>
      <c r="M941" s="59"/>
      <c r="N941" s="59"/>
      <c r="O941" s="59"/>
      <c r="P941" s="59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 x14ac:dyDescent="0.25">
      <c r="A942" s="43"/>
      <c r="B942" s="43"/>
      <c r="C942" s="43"/>
      <c r="D942" s="43"/>
      <c r="E942" s="43"/>
      <c r="F942" s="43"/>
      <c r="G942" s="43"/>
      <c r="H942" s="59"/>
      <c r="I942" s="43"/>
      <c r="J942" s="43"/>
      <c r="K942" s="43"/>
      <c r="L942" s="43"/>
      <c r="M942" s="59"/>
      <c r="N942" s="59"/>
      <c r="O942" s="59"/>
      <c r="P942" s="59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 x14ac:dyDescent="0.25">
      <c r="A943" s="43"/>
      <c r="B943" s="43"/>
      <c r="C943" s="43"/>
      <c r="D943" s="43"/>
      <c r="E943" s="43"/>
      <c r="F943" s="43"/>
      <c r="G943" s="43"/>
      <c r="H943" s="59"/>
      <c r="I943" s="43"/>
      <c r="J943" s="43"/>
      <c r="K943" s="43"/>
      <c r="L943" s="43"/>
      <c r="M943" s="59"/>
      <c r="N943" s="59"/>
      <c r="O943" s="59"/>
      <c r="P943" s="59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 x14ac:dyDescent="0.25">
      <c r="A944" s="43"/>
      <c r="B944" s="43"/>
      <c r="C944" s="43"/>
      <c r="D944" s="43"/>
      <c r="E944" s="43"/>
      <c r="F944" s="43"/>
      <c r="G944" s="43"/>
      <c r="H944" s="59"/>
      <c r="I944" s="43"/>
      <c r="J944" s="43"/>
      <c r="K944" s="43"/>
      <c r="L944" s="43"/>
      <c r="M944" s="59"/>
      <c r="N944" s="59"/>
      <c r="O944" s="59"/>
      <c r="P944" s="59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 x14ac:dyDescent="0.25">
      <c r="A945" s="43"/>
      <c r="B945" s="43"/>
      <c r="C945" s="43"/>
      <c r="D945" s="43"/>
      <c r="E945" s="43"/>
      <c r="F945" s="43"/>
      <c r="G945" s="43"/>
      <c r="H945" s="59"/>
      <c r="I945" s="43"/>
      <c r="J945" s="43"/>
      <c r="K945" s="43"/>
      <c r="L945" s="43"/>
      <c r="M945" s="59"/>
      <c r="N945" s="59"/>
      <c r="O945" s="59"/>
      <c r="P945" s="59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 x14ac:dyDescent="0.25">
      <c r="A946" s="43"/>
      <c r="B946" s="43"/>
      <c r="C946" s="43"/>
      <c r="D946" s="43"/>
      <c r="E946" s="43"/>
      <c r="F946" s="43"/>
      <c r="G946" s="43"/>
      <c r="H946" s="59"/>
      <c r="I946" s="43"/>
      <c r="J946" s="43"/>
      <c r="K946" s="43"/>
      <c r="L946" s="43"/>
      <c r="M946" s="59"/>
      <c r="N946" s="59"/>
      <c r="O946" s="59"/>
      <c r="P946" s="59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 x14ac:dyDescent="0.25">
      <c r="A947" s="43"/>
      <c r="B947" s="43"/>
      <c r="C947" s="43"/>
      <c r="D947" s="43"/>
      <c r="E947" s="43"/>
      <c r="F947" s="43"/>
      <c r="G947" s="43"/>
      <c r="H947" s="59"/>
      <c r="I947" s="43"/>
      <c r="J947" s="43"/>
      <c r="K947" s="43"/>
      <c r="L947" s="43"/>
      <c r="M947" s="59"/>
      <c r="N947" s="59"/>
      <c r="O947" s="59"/>
      <c r="P947" s="59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 x14ac:dyDescent="0.25">
      <c r="A948" s="43"/>
      <c r="B948" s="43"/>
      <c r="C948" s="43"/>
      <c r="D948" s="43"/>
      <c r="E948" s="43"/>
      <c r="F948" s="43"/>
      <c r="G948" s="43"/>
      <c r="H948" s="59"/>
      <c r="I948" s="43"/>
      <c r="J948" s="43"/>
      <c r="K948" s="43"/>
      <c r="L948" s="43"/>
      <c r="M948" s="59"/>
      <c r="N948" s="59"/>
      <c r="O948" s="59"/>
      <c r="P948" s="59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 x14ac:dyDescent="0.25">
      <c r="A949" s="43"/>
      <c r="B949" s="43"/>
      <c r="C949" s="43"/>
      <c r="D949" s="43"/>
      <c r="E949" s="43"/>
      <c r="F949" s="43"/>
      <c r="G949" s="43"/>
      <c r="H949" s="59"/>
      <c r="I949" s="43"/>
      <c r="J949" s="43"/>
      <c r="K949" s="43"/>
      <c r="L949" s="43"/>
      <c r="M949" s="59"/>
      <c r="N949" s="59"/>
      <c r="O949" s="59"/>
      <c r="P949" s="59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 x14ac:dyDescent="0.25">
      <c r="A950" s="43"/>
      <c r="B950" s="43"/>
      <c r="C950" s="43"/>
      <c r="D950" s="43"/>
      <c r="E950" s="43"/>
      <c r="F950" s="43"/>
      <c r="G950" s="43"/>
      <c r="H950" s="59"/>
      <c r="I950" s="43"/>
      <c r="J950" s="43"/>
      <c r="K950" s="43"/>
      <c r="L950" s="43"/>
      <c r="M950" s="59"/>
      <c r="N950" s="59"/>
      <c r="O950" s="59"/>
      <c r="P950" s="59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 x14ac:dyDescent="0.25">
      <c r="A951" s="43"/>
      <c r="B951" s="43"/>
      <c r="C951" s="43"/>
      <c r="D951" s="43"/>
      <c r="E951" s="43"/>
      <c r="F951" s="43"/>
      <c r="G951" s="43"/>
      <c r="H951" s="59"/>
      <c r="I951" s="43"/>
      <c r="J951" s="43"/>
      <c r="K951" s="43"/>
      <c r="L951" s="43"/>
      <c r="M951" s="59"/>
      <c r="N951" s="59"/>
      <c r="O951" s="59"/>
      <c r="P951" s="59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 x14ac:dyDescent="0.25">
      <c r="A952" s="43"/>
      <c r="B952" s="43"/>
      <c r="C952" s="43"/>
      <c r="D952" s="43"/>
      <c r="E952" s="43"/>
      <c r="F952" s="43"/>
      <c r="G952" s="43"/>
      <c r="H952" s="59"/>
      <c r="I952" s="43"/>
      <c r="J952" s="43"/>
      <c r="K952" s="43"/>
      <c r="L952" s="43"/>
      <c r="M952" s="59"/>
      <c r="N952" s="59"/>
      <c r="O952" s="59"/>
      <c r="P952" s="59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 x14ac:dyDescent="0.25">
      <c r="A953" s="43"/>
      <c r="B953" s="43"/>
      <c r="C953" s="43"/>
      <c r="D953" s="43"/>
      <c r="E953" s="43"/>
      <c r="F953" s="43"/>
      <c r="G953" s="43"/>
      <c r="H953" s="59"/>
      <c r="I953" s="43"/>
      <c r="J953" s="43"/>
      <c r="K953" s="43"/>
      <c r="L953" s="43"/>
      <c r="M953" s="59"/>
      <c r="N953" s="59"/>
      <c r="O953" s="59"/>
      <c r="P953" s="59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 x14ac:dyDescent="0.25">
      <c r="A954" s="43"/>
      <c r="B954" s="43"/>
      <c r="C954" s="43"/>
      <c r="D954" s="43"/>
      <c r="E954" s="43"/>
      <c r="F954" s="43"/>
      <c r="G954" s="43"/>
      <c r="H954" s="59"/>
      <c r="I954" s="43"/>
      <c r="J954" s="43"/>
      <c r="K954" s="43"/>
      <c r="L954" s="43"/>
      <c r="M954" s="59"/>
      <c r="N954" s="59"/>
      <c r="O954" s="59"/>
      <c r="P954" s="59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 x14ac:dyDescent="0.25">
      <c r="A955" s="43"/>
      <c r="B955" s="43"/>
      <c r="C955" s="43"/>
      <c r="D955" s="43"/>
      <c r="E955" s="43"/>
      <c r="F955" s="43"/>
      <c r="G955" s="43"/>
      <c r="H955" s="59"/>
      <c r="I955" s="43"/>
      <c r="J955" s="43"/>
      <c r="K955" s="43"/>
      <c r="L955" s="43"/>
      <c r="M955" s="59"/>
      <c r="N955" s="59"/>
      <c r="O955" s="59"/>
      <c r="P955" s="59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 x14ac:dyDescent="0.25">
      <c r="A956" s="43"/>
      <c r="B956" s="43"/>
      <c r="C956" s="43"/>
      <c r="D956" s="43"/>
      <c r="E956" s="43"/>
      <c r="F956" s="43"/>
      <c r="G956" s="43"/>
      <c r="H956" s="59"/>
      <c r="I956" s="43"/>
      <c r="J956" s="43"/>
      <c r="K956" s="43"/>
      <c r="L956" s="43"/>
      <c r="M956" s="59"/>
      <c r="N956" s="59"/>
      <c r="O956" s="59"/>
      <c r="P956" s="59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 x14ac:dyDescent="0.25">
      <c r="A957" s="43"/>
      <c r="B957" s="43"/>
      <c r="C957" s="43"/>
      <c r="D957" s="43"/>
      <c r="E957" s="43"/>
      <c r="F957" s="43"/>
      <c r="G957" s="43"/>
      <c r="H957" s="59"/>
      <c r="I957" s="43"/>
      <c r="J957" s="43"/>
      <c r="K957" s="43"/>
      <c r="L957" s="43"/>
      <c r="M957" s="59"/>
      <c r="N957" s="59"/>
      <c r="O957" s="59"/>
      <c r="P957" s="59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 x14ac:dyDescent="0.25">
      <c r="A958" s="43"/>
      <c r="B958" s="43"/>
      <c r="C958" s="43"/>
      <c r="D958" s="43"/>
      <c r="E958" s="43"/>
      <c r="F958" s="43"/>
      <c r="G958" s="43"/>
      <c r="H958" s="59"/>
      <c r="I958" s="43"/>
      <c r="J958" s="43"/>
      <c r="K958" s="43"/>
      <c r="L958" s="43"/>
      <c r="M958" s="59"/>
      <c r="N958" s="59"/>
      <c r="O958" s="59"/>
      <c r="P958" s="59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 x14ac:dyDescent="0.25">
      <c r="A959" s="43"/>
      <c r="B959" s="43"/>
      <c r="C959" s="43"/>
      <c r="D959" s="43"/>
      <c r="E959" s="43"/>
      <c r="F959" s="43"/>
      <c r="G959" s="43"/>
      <c r="H959" s="59"/>
      <c r="I959" s="43"/>
      <c r="J959" s="43"/>
      <c r="K959" s="43"/>
      <c r="L959" s="43"/>
      <c r="M959" s="59"/>
      <c r="N959" s="59"/>
      <c r="O959" s="59"/>
      <c r="P959" s="59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 x14ac:dyDescent="0.25">
      <c r="A960" s="43"/>
      <c r="B960" s="43"/>
      <c r="C960" s="43"/>
      <c r="D960" s="43"/>
      <c r="E960" s="43"/>
      <c r="F960" s="43"/>
      <c r="G960" s="43"/>
      <c r="H960" s="59"/>
      <c r="I960" s="43"/>
      <c r="J960" s="43"/>
      <c r="K960" s="43"/>
      <c r="L960" s="43"/>
      <c r="M960" s="59"/>
      <c r="N960" s="59"/>
      <c r="O960" s="59"/>
      <c r="P960" s="59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 x14ac:dyDescent="0.25">
      <c r="A961" s="43"/>
      <c r="B961" s="43"/>
      <c r="C961" s="43"/>
      <c r="D961" s="43"/>
      <c r="E961" s="43"/>
      <c r="F961" s="43"/>
      <c r="G961" s="43"/>
      <c r="H961" s="59"/>
      <c r="I961" s="43"/>
      <c r="J961" s="43"/>
      <c r="K961" s="43"/>
      <c r="L961" s="43"/>
      <c r="M961" s="59"/>
      <c r="N961" s="59"/>
      <c r="O961" s="59"/>
      <c r="P961" s="59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 x14ac:dyDescent="0.25">
      <c r="A962" s="43"/>
      <c r="B962" s="43"/>
      <c r="C962" s="43"/>
      <c r="D962" s="43"/>
      <c r="E962" s="43"/>
      <c r="F962" s="43"/>
      <c r="G962" s="43"/>
      <c r="H962" s="59"/>
      <c r="I962" s="43"/>
      <c r="J962" s="43"/>
      <c r="K962" s="43"/>
      <c r="L962" s="43"/>
      <c r="M962" s="59"/>
      <c r="N962" s="59"/>
      <c r="O962" s="59"/>
      <c r="P962" s="59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 x14ac:dyDescent="0.25">
      <c r="A963" s="43"/>
      <c r="B963" s="43"/>
      <c r="C963" s="43"/>
      <c r="D963" s="43"/>
      <c r="E963" s="43"/>
      <c r="F963" s="43"/>
      <c r="G963" s="43"/>
      <c r="H963" s="59"/>
      <c r="I963" s="43"/>
      <c r="J963" s="43"/>
      <c r="K963" s="43"/>
      <c r="L963" s="43"/>
      <c r="M963" s="59"/>
      <c r="N963" s="59"/>
      <c r="O963" s="59"/>
      <c r="P963" s="59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 x14ac:dyDescent="0.25">
      <c r="A964" s="43"/>
      <c r="B964" s="43"/>
      <c r="C964" s="43"/>
      <c r="D964" s="43"/>
      <c r="E964" s="43"/>
      <c r="F964" s="43"/>
      <c r="G964" s="43"/>
      <c r="H964" s="59"/>
      <c r="I964" s="43"/>
      <c r="J964" s="43"/>
      <c r="K964" s="43"/>
      <c r="L964" s="43"/>
      <c r="M964" s="59"/>
      <c r="N964" s="59"/>
      <c r="O964" s="59"/>
      <c r="P964" s="59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 x14ac:dyDescent="0.25">
      <c r="A965" s="43"/>
      <c r="B965" s="43"/>
      <c r="C965" s="43"/>
      <c r="D965" s="43"/>
      <c r="E965" s="43"/>
      <c r="F965" s="43"/>
      <c r="G965" s="43"/>
      <c r="H965" s="59"/>
      <c r="I965" s="43"/>
      <c r="J965" s="43"/>
      <c r="K965" s="43"/>
      <c r="L965" s="43"/>
      <c r="M965" s="59"/>
      <c r="N965" s="59"/>
      <c r="O965" s="59"/>
      <c r="P965" s="59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 x14ac:dyDescent="0.25">
      <c r="A966" s="43"/>
      <c r="B966" s="43"/>
      <c r="C966" s="43"/>
      <c r="D966" s="43"/>
      <c r="E966" s="43"/>
      <c r="F966" s="43"/>
      <c r="G966" s="43"/>
      <c r="H966" s="59"/>
      <c r="I966" s="43"/>
      <c r="J966" s="43"/>
      <c r="K966" s="43"/>
      <c r="L966" s="43"/>
      <c r="M966" s="59"/>
      <c r="N966" s="59"/>
      <c r="O966" s="59"/>
      <c r="P966" s="59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 x14ac:dyDescent="0.25">
      <c r="A967" s="43"/>
      <c r="B967" s="43"/>
      <c r="C967" s="43"/>
      <c r="D967" s="43"/>
      <c r="E967" s="43"/>
      <c r="F967" s="43"/>
      <c r="G967" s="43"/>
      <c r="H967" s="59"/>
      <c r="I967" s="43"/>
      <c r="J967" s="43"/>
      <c r="K967" s="43"/>
      <c r="L967" s="43"/>
      <c r="M967" s="59"/>
      <c r="N967" s="59"/>
      <c r="O967" s="59"/>
      <c r="P967" s="59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 x14ac:dyDescent="0.25">
      <c r="A968" s="43"/>
      <c r="B968" s="43"/>
      <c r="C968" s="43"/>
      <c r="D968" s="43"/>
      <c r="E968" s="43"/>
      <c r="F968" s="43"/>
      <c r="G968" s="43"/>
      <c r="H968" s="59"/>
      <c r="I968" s="43"/>
      <c r="J968" s="43"/>
      <c r="K968" s="43"/>
      <c r="L968" s="43"/>
      <c r="M968" s="59"/>
      <c r="N968" s="59"/>
      <c r="O968" s="59"/>
      <c r="P968" s="59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 x14ac:dyDescent="0.25">
      <c r="A969" s="43"/>
      <c r="B969" s="43"/>
      <c r="C969" s="43"/>
      <c r="D969" s="43"/>
      <c r="E969" s="43"/>
      <c r="F969" s="43"/>
      <c r="G969" s="43"/>
      <c r="H969" s="59"/>
      <c r="I969" s="43"/>
      <c r="J969" s="43"/>
      <c r="K969" s="43"/>
      <c r="L969" s="43"/>
      <c r="M969" s="59"/>
      <c r="N969" s="59"/>
      <c r="O969" s="59"/>
      <c r="P969" s="59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 x14ac:dyDescent="0.25">
      <c r="A970" s="43"/>
      <c r="B970" s="43"/>
      <c r="C970" s="43"/>
      <c r="D970" s="43"/>
      <c r="E970" s="43"/>
      <c r="F970" s="43"/>
      <c r="G970" s="43"/>
      <c r="H970" s="59"/>
      <c r="I970" s="43"/>
      <c r="J970" s="43"/>
      <c r="K970" s="43"/>
      <c r="L970" s="43"/>
      <c r="M970" s="59"/>
      <c r="N970" s="59"/>
      <c r="O970" s="59"/>
      <c r="P970" s="59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 x14ac:dyDescent="0.25">
      <c r="A971" s="43"/>
      <c r="B971" s="43"/>
      <c r="C971" s="43"/>
      <c r="D971" s="43"/>
      <c r="E971" s="43"/>
      <c r="F971" s="43"/>
      <c r="G971" s="43"/>
      <c r="H971" s="59"/>
      <c r="I971" s="43"/>
      <c r="J971" s="43"/>
      <c r="K971" s="43"/>
      <c r="L971" s="43"/>
      <c r="M971" s="59"/>
      <c r="N971" s="59"/>
      <c r="O971" s="59"/>
      <c r="P971" s="59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 x14ac:dyDescent="0.25">
      <c r="A972" s="43"/>
      <c r="B972" s="43"/>
      <c r="C972" s="43"/>
      <c r="D972" s="43"/>
      <c r="E972" s="43"/>
      <c r="F972" s="43"/>
      <c r="G972" s="43"/>
      <c r="H972" s="59"/>
      <c r="I972" s="43"/>
      <c r="J972" s="43"/>
      <c r="K972" s="43"/>
      <c r="L972" s="43"/>
      <c r="M972" s="59"/>
      <c r="N972" s="59"/>
      <c r="O972" s="59"/>
      <c r="P972" s="59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 x14ac:dyDescent="0.25">
      <c r="A973" s="43"/>
      <c r="B973" s="43"/>
      <c r="C973" s="43"/>
      <c r="D973" s="43"/>
      <c r="E973" s="43"/>
      <c r="F973" s="43"/>
      <c r="G973" s="43"/>
      <c r="H973" s="59"/>
      <c r="I973" s="43"/>
      <c r="J973" s="43"/>
      <c r="K973" s="43"/>
      <c r="L973" s="43"/>
      <c r="M973" s="59"/>
      <c r="N973" s="59"/>
      <c r="O973" s="59"/>
      <c r="P973" s="59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 x14ac:dyDescent="0.25">
      <c r="A974" s="43"/>
      <c r="B974" s="43"/>
      <c r="C974" s="43"/>
      <c r="D974" s="43"/>
      <c r="E974" s="43"/>
      <c r="F974" s="43"/>
      <c r="G974" s="43"/>
      <c r="H974" s="59"/>
      <c r="I974" s="43"/>
      <c r="J974" s="43"/>
      <c r="K974" s="43"/>
      <c r="L974" s="43"/>
      <c r="M974" s="59"/>
      <c r="N974" s="59"/>
      <c r="O974" s="59"/>
      <c r="P974" s="59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 x14ac:dyDescent="0.25">
      <c r="A975" s="43"/>
      <c r="B975" s="43"/>
      <c r="C975" s="43"/>
      <c r="D975" s="43"/>
      <c r="E975" s="43"/>
      <c r="F975" s="43"/>
      <c r="G975" s="43"/>
      <c r="H975" s="59"/>
      <c r="I975" s="43"/>
      <c r="J975" s="43"/>
      <c r="K975" s="43"/>
      <c r="L975" s="43"/>
      <c r="M975" s="59"/>
      <c r="N975" s="59"/>
      <c r="O975" s="59"/>
      <c r="P975" s="59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 x14ac:dyDescent="0.25">
      <c r="A976" s="43"/>
      <c r="B976" s="43"/>
      <c r="C976" s="43"/>
      <c r="D976" s="43"/>
      <c r="E976" s="43"/>
      <c r="F976" s="43"/>
      <c r="G976" s="43"/>
      <c r="H976" s="59"/>
      <c r="I976" s="43"/>
      <c r="J976" s="43"/>
      <c r="K976" s="43"/>
      <c r="L976" s="43"/>
      <c r="M976" s="59"/>
      <c r="N976" s="59"/>
      <c r="O976" s="59"/>
      <c r="P976" s="59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 x14ac:dyDescent="0.25">
      <c r="A977" s="43"/>
      <c r="B977" s="43"/>
      <c r="C977" s="43"/>
      <c r="D977" s="43"/>
      <c r="E977" s="43"/>
      <c r="F977" s="43"/>
      <c r="G977" s="43"/>
      <c r="H977" s="59"/>
      <c r="I977" s="43"/>
      <c r="J977" s="43"/>
      <c r="K977" s="43"/>
      <c r="L977" s="43"/>
      <c r="M977" s="59"/>
      <c r="N977" s="59"/>
      <c r="O977" s="59"/>
      <c r="P977" s="59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 x14ac:dyDescent="0.25">
      <c r="A978" s="43"/>
      <c r="B978" s="43"/>
      <c r="C978" s="43"/>
      <c r="D978" s="43"/>
      <c r="E978" s="43"/>
      <c r="F978" s="43"/>
      <c r="G978" s="43"/>
      <c r="H978" s="59"/>
      <c r="I978" s="43"/>
      <c r="J978" s="43"/>
      <c r="K978" s="43"/>
      <c r="L978" s="43"/>
      <c r="M978" s="59"/>
      <c r="N978" s="59"/>
      <c r="O978" s="59"/>
      <c r="P978" s="59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 x14ac:dyDescent="0.25">
      <c r="A979" s="43"/>
      <c r="B979" s="43"/>
      <c r="C979" s="43"/>
      <c r="D979" s="43"/>
      <c r="E979" s="43"/>
      <c r="F979" s="43"/>
      <c r="G979" s="43"/>
      <c r="H979" s="59"/>
      <c r="I979" s="43"/>
      <c r="J979" s="43"/>
      <c r="K979" s="43"/>
      <c r="L979" s="43"/>
      <c r="M979" s="59"/>
      <c r="N979" s="59"/>
      <c r="O979" s="59"/>
      <c r="P979" s="59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 x14ac:dyDescent="0.25">
      <c r="A980" s="43"/>
      <c r="B980" s="43"/>
      <c r="C980" s="43"/>
      <c r="D980" s="43"/>
      <c r="E980" s="43"/>
      <c r="F980" s="43"/>
      <c r="G980" s="43"/>
      <c r="H980" s="59"/>
      <c r="I980" s="43"/>
      <c r="J980" s="43"/>
      <c r="K980" s="43"/>
      <c r="L980" s="43"/>
      <c r="M980" s="59"/>
      <c r="N980" s="59"/>
      <c r="O980" s="59"/>
      <c r="P980" s="59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 x14ac:dyDescent="0.25">
      <c r="A981" s="43"/>
      <c r="B981" s="43"/>
      <c r="C981" s="43"/>
      <c r="D981" s="43"/>
      <c r="E981" s="43"/>
      <c r="F981" s="43"/>
      <c r="G981" s="43"/>
      <c r="H981" s="59"/>
      <c r="I981" s="43"/>
      <c r="J981" s="43"/>
      <c r="K981" s="43"/>
      <c r="L981" s="43"/>
      <c r="M981" s="59"/>
      <c r="N981" s="59"/>
      <c r="O981" s="59"/>
      <c r="P981" s="59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 x14ac:dyDescent="0.25">
      <c r="A982" s="43"/>
      <c r="B982" s="43"/>
      <c r="C982" s="43"/>
      <c r="D982" s="43"/>
      <c r="E982" s="43"/>
      <c r="F982" s="43"/>
      <c r="G982" s="43"/>
      <c r="H982" s="59"/>
      <c r="I982" s="43"/>
      <c r="J982" s="43"/>
      <c r="K982" s="43"/>
      <c r="L982" s="43"/>
      <c r="M982" s="59"/>
      <c r="N982" s="59"/>
      <c r="O982" s="59"/>
      <c r="P982" s="59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 x14ac:dyDescent="0.25">
      <c r="A983" s="43"/>
      <c r="B983" s="43"/>
      <c r="C983" s="43"/>
      <c r="D983" s="43"/>
      <c r="E983" s="43"/>
      <c r="F983" s="43"/>
      <c r="G983" s="43"/>
      <c r="H983" s="59"/>
      <c r="I983" s="43"/>
      <c r="J983" s="43"/>
      <c r="K983" s="43"/>
      <c r="L983" s="43"/>
      <c r="M983" s="59"/>
      <c r="N983" s="59"/>
      <c r="O983" s="59"/>
      <c r="P983" s="59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 x14ac:dyDescent="0.25">
      <c r="A984" s="43"/>
      <c r="B984" s="43"/>
      <c r="C984" s="43"/>
      <c r="D984" s="43"/>
      <c r="E984" s="43"/>
      <c r="F984" s="43"/>
      <c r="G984" s="43"/>
      <c r="H984" s="59"/>
      <c r="I984" s="43"/>
      <c r="J984" s="43"/>
      <c r="K984" s="43"/>
      <c r="L984" s="43"/>
      <c r="M984" s="59"/>
      <c r="N984" s="59"/>
      <c r="O984" s="59"/>
      <c r="P984" s="59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 x14ac:dyDescent="0.25">
      <c r="A985" s="43"/>
      <c r="B985" s="43"/>
      <c r="C985" s="43"/>
      <c r="D985" s="43"/>
      <c r="E985" s="43"/>
      <c r="F985" s="43"/>
      <c r="G985" s="43"/>
      <c r="H985" s="59"/>
      <c r="I985" s="43"/>
      <c r="J985" s="43"/>
      <c r="K985" s="43"/>
      <c r="L985" s="43"/>
      <c r="M985" s="59"/>
      <c r="N985" s="59"/>
      <c r="O985" s="59"/>
      <c r="P985" s="59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 x14ac:dyDescent="0.25">
      <c r="A986" s="43"/>
      <c r="B986" s="43"/>
      <c r="C986" s="43"/>
      <c r="D986" s="43"/>
      <c r="E986" s="43"/>
      <c r="F986" s="43"/>
      <c r="G986" s="43"/>
      <c r="H986" s="59"/>
      <c r="I986" s="43"/>
      <c r="J986" s="43"/>
      <c r="K986" s="43"/>
      <c r="L986" s="43"/>
      <c r="M986" s="59"/>
      <c r="N986" s="59"/>
      <c r="O986" s="59"/>
      <c r="P986" s="59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 x14ac:dyDescent="0.25">
      <c r="A987" s="43"/>
      <c r="B987" s="43"/>
      <c r="C987" s="43"/>
      <c r="D987" s="43"/>
      <c r="E987" s="43"/>
      <c r="F987" s="43"/>
      <c r="G987" s="43"/>
      <c r="H987" s="59"/>
      <c r="I987" s="43"/>
      <c r="J987" s="43"/>
      <c r="K987" s="43"/>
      <c r="L987" s="43"/>
      <c r="M987" s="59"/>
      <c r="N987" s="59"/>
      <c r="O987" s="59"/>
      <c r="P987" s="59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 x14ac:dyDescent="0.25">
      <c r="A988" s="43"/>
      <c r="B988" s="43"/>
      <c r="C988" s="43"/>
      <c r="D988" s="43"/>
      <c r="E988" s="43"/>
      <c r="F988" s="43"/>
      <c r="G988" s="43"/>
      <c r="H988" s="59"/>
      <c r="I988" s="43"/>
      <c r="J988" s="43"/>
      <c r="K988" s="43"/>
      <c r="L988" s="43"/>
      <c r="M988" s="59"/>
      <c r="N988" s="59"/>
      <c r="O988" s="59"/>
      <c r="P988" s="59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 x14ac:dyDescent="0.25">
      <c r="A989" s="43"/>
      <c r="B989" s="43"/>
      <c r="C989" s="43"/>
      <c r="D989" s="43"/>
      <c r="E989" s="43"/>
      <c r="F989" s="43"/>
      <c r="G989" s="43"/>
      <c r="H989" s="59"/>
      <c r="I989" s="43"/>
      <c r="J989" s="43"/>
      <c r="K989" s="43"/>
      <c r="L989" s="43"/>
      <c r="M989" s="59"/>
      <c r="N989" s="59"/>
      <c r="O989" s="59"/>
      <c r="P989" s="59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 x14ac:dyDescent="0.25">
      <c r="A990" s="43"/>
      <c r="B990" s="43"/>
      <c r="C990" s="43"/>
      <c r="D990" s="43"/>
      <c r="E990" s="43"/>
      <c r="F990" s="43"/>
      <c r="G990" s="43"/>
      <c r="H990" s="59"/>
      <c r="I990" s="43"/>
      <c r="J990" s="43"/>
      <c r="K990" s="43"/>
      <c r="L990" s="43"/>
      <c r="M990" s="59"/>
      <c r="N990" s="59"/>
      <c r="O990" s="59"/>
      <c r="P990" s="59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 x14ac:dyDescent="0.25">
      <c r="A991" s="43"/>
      <c r="B991" s="43"/>
      <c r="C991" s="43"/>
      <c r="D991" s="43"/>
      <c r="E991" s="43"/>
      <c r="F991" s="43"/>
      <c r="G991" s="43"/>
      <c r="H991" s="59"/>
      <c r="I991" s="43"/>
      <c r="J991" s="43"/>
      <c r="K991" s="43"/>
      <c r="L991" s="43"/>
      <c r="M991" s="59"/>
      <c r="N991" s="59"/>
      <c r="O991" s="59"/>
      <c r="P991" s="59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 x14ac:dyDescent="0.25">
      <c r="A992" s="43"/>
      <c r="B992" s="43"/>
      <c r="C992" s="43"/>
      <c r="D992" s="43"/>
      <c r="E992" s="43"/>
      <c r="F992" s="43"/>
      <c r="G992" s="43"/>
      <c r="H992" s="59"/>
      <c r="I992" s="43"/>
      <c r="J992" s="43"/>
      <c r="K992" s="43"/>
      <c r="L992" s="43"/>
      <c r="M992" s="59"/>
      <c r="N992" s="59"/>
      <c r="O992" s="59"/>
      <c r="P992" s="59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 x14ac:dyDescent="0.25">
      <c r="A993" s="43"/>
      <c r="B993" s="43"/>
      <c r="C993" s="43"/>
      <c r="D993" s="43"/>
      <c r="E993" s="43"/>
      <c r="F993" s="43"/>
      <c r="G993" s="43"/>
      <c r="H993" s="59"/>
      <c r="I993" s="43"/>
      <c r="J993" s="43"/>
      <c r="K993" s="43"/>
      <c r="L993" s="43"/>
      <c r="M993" s="59"/>
      <c r="N993" s="59"/>
      <c r="O993" s="59"/>
      <c r="P993" s="59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 x14ac:dyDescent="0.25">
      <c r="A994" s="43"/>
      <c r="B994" s="43"/>
      <c r="C994" s="43"/>
      <c r="D994" s="43"/>
      <c r="E994" s="43"/>
      <c r="F994" s="43"/>
      <c r="G994" s="43"/>
      <c r="H994" s="59"/>
      <c r="I994" s="43"/>
      <c r="J994" s="43"/>
      <c r="K994" s="43"/>
      <c r="L994" s="43"/>
      <c r="M994" s="59"/>
      <c r="N994" s="59"/>
      <c r="O994" s="59"/>
      <c r="P994" s="59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 x14ac:dyDescent="0.25">
      <c r="A995" s="43"/>
      <c r="B995" s="43"/>
      <c r="C995" s="43"/>
      <c r="D995" s="43"/>
      <c r="E995" s="43"/>
      <c r="F995" s="43"/>
      <c r="G995" s="43"/>
      <c r="H995" s="59"/>
      <c r="I995" s="43"/>
      <c r="J995" s="43"/>
      <c r="K995" s="43"/>
      <c r="L995" s="43"/>
      <c r="M995" s="59"/>
      <c r="N995" s="59"/>
      <c r="O995" s="59"/>
      <c r="P995" s="59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 x14ac:dyDescent="0.25">
      <c r="A996" s="43"/>
      <c r="B996" s="43"/>
      <c r="C996" s="43"/>
      <c r="D996" s="43"/>
      <c r="E996" s="43"/>
      <c r="F996" s="43"/>
      <c r="G996" s="43"/>
      <c r="H996" s="59"/>
      <c r="I996" s="43"/>
      <c r="J996" s="43"/>
      <c r="K996" s="43"/>
      <c r="L996" s="43"/>
      <c r="M996" s="59"/>
      <c r="N996" s="59"/>
      <c r="O996" s="59"/>
      <c r="P996" s="59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 x14ac:dyDescent="0.25">
      <c r="A997" s="43"/>
      <c r="B997" s="43"/>
      <c r="C997" s="43"/>
      <c r="D997" s="43"/>
      <c r="E997" s="43"/>
      <c r="F997" s="43"/>
      <c r="G997" s="43"/>
      <c r="H997" s="59"/>
      <c r="I997" s="43"/>
      <c r="J997" s="43"/>
      <c r="K997" s="43"/>
      <c r="L997" s="43"/>
      <c r="M997" s="59"/>
      <c r="N997" s="59"/>
      <c r="O997" s="59"/>
      <c r="P997" s="59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 x14ac:dyDescent="0.25">
      <c r="A998" s="43"/>
      <c r="B998" s="43"/>
      <c r="C998" s="43"/>
      <c r="D998" s="43"/>
      <c r="E998" s="43"/>
      <c r="F998" s="43"/>
      <c r="G998" s="43"/>
      <c r="H998" s="59"/>
      <c r="I998" s="43"/>
      <c r="J998" s="43"/>
      <c r="K998" s="43"/>
      <c r="L998" s="43"/>
      <c r="M998" s="59"/>
      <c r="N998" s="59"/>
      <c r="O998" s="59"/>
      <c r="P998" s="59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 x14ac:dyDescent="0.25">
      <c r="A999" s="43"/>
      <c r="B999" s="43"/>
      <c r="C999" s="43"/>
      <c r="D999" s="43"/>
      <c r="E999" s="43"/>
      <c r="F999" s="43"/>
      <c r="G999" s="43"/>
      <c r="H999" s="59"/>
      <c r="I999" s="43"/>
      <c r="J999" s="43"/>
      <c r="K999" s="43"/>
      <c r="L999" s="43"/>
      <c r="M999" s="59"/>
      <c r="N999" s="59"/>
      <c r="O999" s="59"/>
      <c r="P999" s="59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 x14ac:dyDescent="0.25">
      <c r="A1000" s="43"/>
      <c r="B1000" s="43"/>
      <c r="C1000" s="43"/>
      <c r="D1000" s="43"/>
      <c r="E1000" s="43"/>
      <c r="F1000" s="43"/>
      <c r="G1000" s="43"/>
      <c r="H1000" s="59"/>
      <c r="I1000" s="43"/>
      <c r="J1000" s="43"/>
      <c r="K1000" s="43"/>
      <c r="L1000" s="43"/>
      <c r="M1000" s="59"/>
      <c r="N1000" s="59"/>
      <c r="O1000" s="59"/>
      <c r="P1000" s="59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4">
    <mergeCell ref="A1:N1"/>
    <mergeCell ref="F11:G11"/>
    <mergeCell ref="P27:R27"/>
    <mergeCell ref="P28:R33"/>
  </mergeCells>
  <pageMargins left="0.25" right="0.25" top="0.75" bottom="0.75" header="0" footer="0"/>
  <pageSetup paperSize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/>
  </sheetViews>
  <sheetFormatPr defaultColWidth="12.625" defaultRowHeight="15" customHeight="1" x14ac:dyDescent="0.2"/>
  <cols>
    <col min="1" max="1" width="34.875" customWidth="1"/>
    <col min="2" max="2" width="8" customWidth="1"/>
    <col min="3" max="3" width="7.375" customWidth="1"/>
    <col min="4" max="4" width="13.125" customWidth="1"/>
    <col min="5" max="5" width="11.625" customWidth="1"/>
    <col min="6" max="6" width="7.625" customWidth="1"/>
    <col min="7" max="8" width="11.25" customWidth="1"/>
    <col min="9" max="9" width="13.125" hidden="1" customWidth="1"/>
    <col min="10" max="10" width="10.5" hidden="1" customWidth="1"/>
    <col min="11" max="11" width="10.875" hidden="1" customWidth="1"/>
    <col min="12" max="23" width="12" hidden="1" customWidth="1"/>
    <col min="24" max="24" width="5" customWidth="1"/>
    <col min="25" max="25" width="13.5" customWidth="1"/>
    <col min="26" max="26" width="10.125" customWidth="1"/>
  </cols>
  <sheetData>
    <row r="1" spans="1:26" ht="32.25" x14ac:dyDescent="0.4">
      <c r="A1" s="109" t="s">
        <v>486</v>
      </c>
      <c r="B1" s="75"/>
      <c r="G1" s="12" t="str">
        <f>'Data Form'!L5</f>
        <v>Only building</v>
      </c>
      <c r="H1" s="12" t="str">
        <f>'Data Form'!M5</f>
        <v>School #2</v>
      </c>
      <c r="I1" s="12" t="str">
        <f>'Data Form'!N5</f>
        <v>School #3</v>
      </c>
      <c r="J1" s="12" t="str">
        <f>'Data Form'!O5</f>
        <v>School #4</v>
      </c>
      <c r="K1" s="12" t="str">
        <f>'Data Form'!P5</f>
        <v>School #5</v>
      </c>
      <c r="L1" s="12" t="str">
        <f>'Data Form'!Q5</f>
        <v>School #6</v>
      </c>
      <c r="M1" s="12" t="str">
        <f>'Data Form'!R5</f>
        <v>School #7</v>
      </c>
      <c r="N1" s="12" t="str">
        <f>'Data Form'!S5</f>
        <v>School #8</v>
      </c>
      <c r="O1" s="12" t="str">
        <f>'Data Form'!T5</f>
        <v>School #9</v>
      </c>
      <c r="P1" s="12" t="str">
        <f>'Data Form'!U5</f>
        <v>School #10</v>
      </c>
      <c r="Q1" s="12" t="str">
        <f>'Data Form'!V5</f>
        <v>School #11</v>
      </c>
      <c r="R1" s="12" t="str">
        <f>'Data Form'!W5</f>
        <v>School #12</v>
      </c>
      <c r="S1" s="12" t="str">
        <f>'Data Form'!X5</f>
        <v>School #13</v>
      </c>
      <c r="T1" s="12" t="str">
        <f>'Data Form'!Y5</f>
        <v>School #14</v>
      </c>
      <c r="U1" s="12" t="str">
        <f>'Data Form'!Z5</f>
        <v>School #15</v>
      </c>
      <c r="V1" s="12" t="str">
        <f>'Data Form'!AA5</f>
        <v>School #16</v>
      </c>
      <c r="W1" s="12" t="str">
        <f>'Data Form'!AB5</f>
        <v>School #17</v>
      </c>
      <c r="X1" s="12"/>
      <c r="Y1" s="12" t="s">
        <v>36</v>
      </c>
      <c r="Z1" s="13" t="s">
        <v>38</v>
      </c>
    </row>
    <row r="2" spans="1:26" x14ac:dyDescent="0.25">
      <c r="A2" s="110" t="s">
        <v>487</v>
      </c>
      <c r="B2" s="75"/>
    </row>
    <row r="3" spans="1:26" x14ac:dyDescent="0.25">
      <c r="A3" s="106" t="s">
        <v>488</v>
      </c>
      <c r="B3" s="75" t="s">
        <v>142</v>
      </c>
      <c r="D3" s="59">
        <f>SUMIF(('Data Form'!$F$6:$F$394),"H1",('Data Form'!I6:I394))</f>
        <v>3272836</v>
      </c>
      <c r="E3" s="59"/>
      <c r="F3" s="59"/>
      <c r="G3" s="59">
        <f>SUMIF(('Data Form'!$F$6:$F$394),"H1",('Data Form'!L6:L394))</f>
        <v>3272836</v>
      </c>
      <c r="H3" s="59">
        <f>SUMIF(('Data Form'!$F$6:$F$394),"H1",('Data Form'!M6:M394))</f>
        <v>0</v>
      </c>
      <c r="I3" s="59">
        <f>SUMIF(('Data Form'!$F$6:$F$394),"H1",('Data Form'!N6:N394))</f>
        <v>0</v>
      </c>
      <c r="J3" s="59">
        <f>SUMIF(('Data Form'!$F$6:$F$394),"H1",('Data Form'!O6:O394))</f>
        <v>0</v>
      </c>
      <c r="K3" s="59">
        <f>SUMIF(('Data Form'!$F$6:$F$394),"H1",('Data Form'!P6:P394))</f>
        <v>0</v>
      </c>
      <c r="L3" s="59">
        <f>SUMIF(('Data Form'!$F$6:$F$394),"H1",('Data Form'!Q6:Q394))</f>
        <v>0</v>
      </c>
      <c r="M3" s="59">
        <f>SUMIF(('Data Form'!$F$6:$F$394),"H1",('Data Form'!R6:R394))</f>
        <v>0</v>
      </c>
      <c r="N3" s="59">
        <f>SUMIF(('Data Form'!$F$6:$F$394),"H1",('Data Form'!S6:S394))</f>
        <v>0</v>
      </c>
      <c r="O3" s="59">
        <f>SUMIF(('Data Form'!$F$6:$F$394),"H1",('Data Form'!T6:T394))</f>
        <v>0</v>
      </c>
      <c r="P3" s="59">
        <f>SUMIF(('Data Form'!$F$6:$F$394),"H1",('Data Form'!U6:U394))</f>
        <v>0</v>
      </c>
      <c r="Q3" s="59">
        <f>SUMIF(('Data Form'!$F$6:$F$394),"H1",('Data Form'!V6:V394))</f>
        <v>0</v>
      </c>
      <c r="R3" s="59">
        <f>SUMIF(('Data Form'!$F$6:$F$394),"H1",('Data Form'!W6:W394))</f>
        <v>0</v>
      </c>
      <c r="S3" s="59">
        <f>SUMIF(('Data Form'!$F$6:$F$394),"H1",('Data Form'!X6:X394))</f>
        <v>0</v>
      </c>
      <c r="T3" s="59">
        <f>SUMIF(('Data Form'!$F$6:$F$394),"H1",('Data Form'!Y6:Y394))</f>
        <v>0</v>
      </c>
      <c r="U3" s="59">
        <f>SUMIF(('Data Form'!$F$6:$F$394),"H1",('Data Form'!Z6:Z394))</f>
        <v>0</v>
      </c>
      <c r="V3" s="59">
        <f>SUMIF(('Data Form'!$F$6:$F$394),"H1",('Data Form'!AA6:AA394))</f>
        <v>0</v>
      </c>
      <c r="W3" s="59">
        <f>SUMIF(('Data Form'!$F$6:$F$394),"H1",('Data Form'!AB6:AB394))</f>
        <v>0</v>
      </c>
      <c r="X3" s="59"/>
      <c r="Y3" s="59">
        <f t="shared" ref="Y3:Y7" si="0">SUM(G3:X3)</f>
        <v>3272836</v>
      </c>
      <c r="Z3" s="59">
        <f t="shared" ref="Z3:Z7" si="1">Y3-D3</f>
        <v>0</v>
      </c>
    </row>
    <row r="4" spans="1:26" x14ac:dyDescent="0.25">
      <c r="A4" s="106" t="s">
        <v>489</v>
      </c>
      <c r="B4" s="75" t="s">
        <v>131</v>
      </c>
      <c r="D4" s="59">
        <f>SUMIF(('Data Form'!$F$6:$F$394),"H2",('Data Form'!I6:I394))</f>
        <v>776198</v>
      </c>
      <c r="E4" s="59"/>
      <c r="F4" s="59"/>
      <c r="G4" s="59">
        <f>SUMIF(('Data Form'!$F$6:$F$394),"H2",('Data Form'!L6:L394))</f>
        <v>776198</v>
      </c>
      <c r="H4" s="59">
        <f>SUMIF(('Data Form'!$F$6:$F$394),"H2",('Data Form'!M6:M394))</f>
        <v>0</v>
      </c>
      <c r="I4" s="59">
        <f>SUMIF(('Data Form'!$F$6:$F$394),"H2",('Data Form'!N6:N394))</f>
        <v>0</v>
      </c>
      <c r="J4" s="59">
        <f>SUMIF(('Data Form'!$F$6:$F$394),"H2",('Data Form'!O6:O394))</f>
        <v>0</v>
      </c>
      <c r="K4" s="59">
        <f>SUMIF(('Data Form'!$F$6:$F$394),"H2",('Data Form'!P6:P394))</f>
        <v>0</v>
      </c>
      <c r="L4" s="59">
        <f>SUMIF(('Data Form'!$F$6:$F$394),"H2",('Data Form'!Q6:Q394))</f>
        <v>0</v>
      </c>
      <c r="M4" s="59">
        <f>SUMIF(('Data Form'!$F$6:$F$394),"H2",('Data Form'!R6:R394))</f>
        <v>0</v>
      </c>
      <c r="N4" s="59">
        <f>SUMIF(('Data Form'!$F$6:$F$394),"H2",('Data Form'!S6:S394))</f>
        <v>0</v>
      </c>
      <c r="O4" s="59">
        <f>SUMIF(('Data Form'!$F$6:$F$394),"H2",('Data Form'!T6:T394))</f>
        <v>0</v>
      </c>
      <c r="P4" s="59">
        <f>SUMIF(('Data Form'!$F$6:$F$394),"H2",('Data Form'!U6:U394))</f>
        <v>0</v>
      </c>
      <c r="Q4" s="59">
        <f>SUMIF(('Data Form'!$F$6:$F$394),"H2",('Data Form'!V6:V394))</f>
        <v>0</v>
      </c>
      <c r="R4" s="59">
        <f>SUMIF(('Data Form'!$F$6:$F$394),"H2",('Data Form'!W6:W394))</f>
        <v>0</v>
      </c>
      <c r="S4" s="59">
        <f>SUMIF(('Data Form'!$F$6:$F$394),"H2",('Data Form'!X6:X394))</f>
        <v>0</v>
      </c>
      <c r="T4" s="59">
        <f>SUMIF(('Data Form'!$F$6:$F$394),"H2",('Data Form'!Y6:Y394))</f>
        <v>0</v>
      </c>
      <c r="U4" s="59">
        <f>SUMIF(('Data Form'!$F$6:$F$394),"H2",('Data Form'!Z6:Z394))</f>
        <v>0</v>
      </c>
      <c r="V4" s="59">
        <f>SUMIF(('Data Form'!$F$6:$F$394),"H2",('Data Form'!AA6:AA394))</f>
        <v>0</v>
      </c>
      <c r="W4" s="59">
        <f>SUMIF(('Data Form'!$F$6:$F$394),"H2",('Data Form'!AB6:AB394))</f>
        <v>0</v>
      </c>
      <c r="X4" s="59"/>
      <c r="Y4" s="59">
        <f t="shared" si="0"/>
        <v>776198</v>
      </c>
      <c r="Z4" s="59">
        <f t="shared" si="1"/>
        <v>0</v>
      </c>
    </row>
    <row r="5" spans="1:26" x14ac:dyDescent="0.25">
      <c r="A5" s="106" t="s">
        <v>490</v>
      </c>
      <c r="B5" s="75" t="s">
        <v>371</v>
      </c>
      <c r="D5" s="59">
        <f>SUM(D3:D4)*'Fringe Benefits'!$E$11</f>
        <v>2140704.5026281332</v>
      </c>
      <c r="E5" s="59"/>
      <c r="F5" s="59"/>
      <c r="G5" s="59">
        <f>SUM(G3:G4)*'Fringe Benefits'!$E$11</f>
        <v>2140704.5026281332</v>
      </c>
      <c r="H5" s="59">
        <f>SUM(H3:H4)*'Fringe Benefits'!$E$11</f>
        <v>0</v>
      </c>
      <c r="I5" s="59">
        <f>SUM(I3:I4)*'Fringe Benefits'!$E$11</f>
        <v>0</v>
      </c>
      <c r="J5" s="59">
        <f>SUM(J3:J4)*'Fringe Benefits'!$E$11</f>
        <v>0</v>
      </c>
      <c r="K5" s="59">
        <f>SUM(K3:K4)*'Fringe Benefits'!$E$11</f>
        <v>0</v>
      </c>
      <c r="L5" s="59">
        <f>SUM(L3:L4)*'Fringe Benefits'!$E$11</f>
        <v>0</v>
      </c>
      <c r="M5" s="59">
        <f>SUM(M3:M4)*'Fringe Benefits'!$E$11</f>
        <v>0</v>
      </c>
      <c r="N5" s="59">
        <f>SUM(N3:N4)*'Fringe Benefits'!$E$11</f>
        <v>0</v>
      </c>
      <c r="O5" s="59">
        <f>SUM(O3:O4)*'Fringe Benefits'!$E$11</f>
        <v>0</v>
      </c>
      <c r="P5" s="59">
        <f>SUM(P3:P4)*'Fringe Benefits'!$E$11</f>
        <v>0</v>
      </c>
      <c r="Q5" s="59">
        <f>SUM(Q3:Q4)*'Fringe Benefits'!$E$11</f>
        <v>0</v>
      </c>
      <c r="R5" s="59">
        <f>SUM(R3:R4)*'Fringe Benefits'!$E$11</f>
        <v>0</v>
      </c>
      <c r="S5" s="59">
        <f>SUM(S3:S4)*'Fringe Benefits'!$E$11</f>
        <v>0</v>
      </c>
      <c r="T5" s="59">
        <f>SUM(T3:T4)*'Fringe Benefits'!$E$11</f>
        <v>0</v>
      </c>
      <c r="U5" s="59">
        <f>SUM(U3:U4)*'Fringe Benefits'!$E$11</f>
        <v>0</v>
      </c>
      <c r="V5" s="59">
        <f>SUM(V3:V4)*'Fringe Benefits'!$E$11</f>
        <v>0</v>
      </c>
      <c r="W5" s="59">
        <f>SUM(W3:W4)*'Fringe Benefits'!$E$11</f>
        <v>0</v>
      </c>
      <c r="X5" s="59"/>
      <c r="Y5" s="59">
        <f t="shared" si="0"/>
        <v>2140704.5026281332</v>
      </c>
      <c r="Z5" s="59">
        <f t="shared" si="1"/>
        <v>0</v>
      </c>
    </row>
    <row r="6" spans="1:26" x14ac:dyDescent="0.25">
      <c r="A6" s="106" t="s">
        <v>491</v>
      </c>
      <c r="B6" s="75" t="s">
        <v>164</v>
      </c>
      <c r="D6" s="59">
        <f>SUMIF(('Data Form'!$F$6:$F$394),"H4",('Data Form'!I6:I394))</f>
        <v>566500</v>
      </c>
      <c r="E6" s="59"/>
      <c r="F6" s="59"/>
      <c r="G6" s="59">
        <f>SUMIF(('Data Form'!$F$6:$F$394),"H4",('Data Form'!L6:L394))</f>
        <v>566500</v>
      </c>
      <c r="H6" s="59">
        <f>SUMIF(('Data Form'!$F$6:$F$394),"H4",('Data Form'!M6:M394))</f>
        <v>0</v>
      </c>
      <c r="I6" s="59">
        <f>SUMIF(('Data Form'!$F$6:$F$394),"H4",('Data Form'!N6:N394))</f>
        <v>0</v>
      </c>
      <c r="J6" s="59">
        <f>SUMIF(('Data Form'!$F$6:$F$394),"H4",('Data Form'!O6:O394))</f>
        <v>0</v>
      </c>
      <c r="K6" s="59">
        <f>SUMIF(('Data Form'!$F$6:$F$394),"H4",('Data Form'!P6:P394))</f>
        <v>0</v>
      </c>
      <c r="L6" s="59">
        <f>SUMIF(('Data Form'!$F$6:$F$394),"H4",('Data Form'!Q6:Q394))</f>
        <v>0</v>
      </c>
      <c r="M6" s="59">
        <f>SUMIF(('Data Form'!$F$6:$F$394),"H4",('Data Form'!R6:R394))</f>
        <v>0</v>
      </c>
      <c r="N6" s="59">
        <f>SUMIF(('Data Form'!$F$6:$F$394),"H4",('Data Form'!S6:S394))</f>
        <v>0</v>
      </c>
      <c r="O6" s="59">
        <f>SUMIF(('Data Form'!$F$6:$F$394),"H4",('Data Form'!T6:T394))</f>
        <v>0</v>
      </c>
      <c r="P6" s="59">
        <f>SUMIF(('Data Form'!$F$6:$F$394),"H4",('Data Form'!U6:U394))</f>
        <v>0</v>
      </c>
      <c r="Q6" s="59">
        <f>SUMIF(('Data Form'!$F$6:$F$394),"H4",('Data Form'!V6:V394))</f>
        <v>0</v>
      </c>
      <c r="R6" s="59">
        <f>SUMIF(('Data Form'!$F$6:$F$394),"H4",('Data Form'!W6:W394))</f>
        <v>0</v>
      </c>
      <c r="S6" s="59">
        <f>SUMIF(('Data Form'!$F$6:$F$394),"H4",('Data Form'!X6:X394))</f>
        <v>0</v>
      </c>
      <c r="T6" s="59">
        <f>SUMIF(('Data Form'!$F$6:$F$394),"H4",('Data Form'!Y6:Y394))</f>
        <v>0</v>
      </c>
      <c r="U6" s="59">
        <f>SUMIF(('Data Form'!$F$6:$F$394),"H4",('Data Form'!Z6:Z394))</f>
        <v>0</v>
      </c>
      <c r="V6" s="59">
        <f>SUMIF(('Data Form'!$F$6:$F$394),"H4",('Data Form'!AA6:AA394))</f>
        <v>0</v>
      </c>
      <c r="W6" s="59">
        <f>SUMIF(('Data Form'!$F$6:$F$394),"H4",('Data Form'!AB6:AB394))</f>
        <v>0</v>
      </c>
      <c r="X6" s="59"/>
      <c r="Y6" s="59">
        <f t="shared" si="0"/>
        <v>566500</v>
      </c>
      <c r="Z6" s="59">
        <f t="shared" si="1"/>
        <v>0</v>
      </c>
    </row>
    <row r="7" spans="1:26" x14ac:dyDescent="0.25">
      <c r="A7" s="106" t="s">
        <v>492</v>
      </c>
      <c r="B7" s="75" t="s">
        <v>134</v>
      </c>
      <c r="D7" s="59">
        <f>SUMIF(('Data Form'!$F$6:$F$394),"H5",('Data Form'!I6:I394))</f>
        <v>1059165</v>
      </c>
      <c r="E7" s="59"/>
      <c r="F7" s="59"/>
      <c r="G7" s="59">
        <f>SUMIF(('Data Form'!$F$6:$F$394),"H5",('Data Form'!L6:L394))</f>
        <v>1059165</v>
      </c>
      <c r="H7" s="59">
        <f>SUMIF(('Data Form'!$F$6:$F$394),"H5",('Data Form'!M6:M394))</f>
        <v>0</v>
      </c>
      <c r="I7" s="59">
        <f>SUMIF(('Data Form'!$F$6:$F$394),"H5",('Data Form'!N6:N394))</f>
        <v>0</v>
      </c>
      <c r="J7" s="59">
        <f>SUMIF(('Data Form'!$F$6:$F$394),"H5",('Data Form'!O6:O394))</f>
        <v>0</v>
      </c>
      <c r="K7" s="59">
        <f>SUMIF(('Data Form'!$F$6:$F$394),"H5",('Data Form'!P6:P394))</f>
        <v>0</v>
      </c>
      <c r="L7" s="59">
        <f>SUMIF(('Data Form'!$F$6:$F$394),"H5",('Data Form'!Q6:Q394))</f>
        <v>0</v>
      </c>
      <c r="M7" s="59">
        <f>SUMIF(('Data Form'!$F$6:$F$394),"H5",('Data Form'!R6:R394))</f>
        <v>0</v>
      </c>
      <c r="N7" s="59">
        <f>SUMIF(('Data Form'!$F$6:$F$394),"H5",('Data Form'!S6:S394))</f>
        <v>0</v>
      </c>
      <c r="O7" s="59">
        <f>SUMIF(('Data Form'!$F$6:$F$394),"H5",('Data Form'!T6:T394))</f>
        <v>0</v>
      </c>
      <c r="P7" s="59">
        <f>SUMIF(('Data Form'!$F$6:$F$394),"H5",('Data Form'!U6:U394))</f>
        <v>0</v>
      </c>
      <c r="Q7" s="59">
        <f>SUMIF(('Data Form'!$F$6:$F$394),"H5",('Data Form'!V6:V394))</f>
        <v>0</v>
      </c>
      <c r="R7" s="59">
        <f>SUMIF(('Data Form'!$F$6:$F$394),"H5",('Data Form'!W6:W394))</f>
        <v>0</v>
      </c>
      <c r="S7" s="59">
        <f>SUMIF(('Data Form'!$F$6:$F$394),"H5",('Data Form'!X6:X394))</f>
        <v>0</v>
      </c>
      <c r="T7" s="59">
        <f>SUMIF(('Data Form'!$F$6:$F$394),"H5",('Data Form'!Y6:Y394))</f>
        <v>0</v>
      </c>
      <c r="U7" s="59">
        <f>SUMIF(('Data Form'!$F$6:$F$394),"H5",('Data Form'!Z6:Z394))</f>
        <v>0</v>
      </c>
      <c r="V7" s="59">
        <f>SUMIF(('Data Form'!$F$6:$F$394),"H5",('Data Form'!AA6:AA394))</f>
        <v>0</v>
      </c>
      <c r="W7" s="59">
        <f>SUMIF(('Data Form'!$F$6:$F$394),"H5",('Data Form'!AB6:AB394))</f>
        <v>0</v>
      </c>
      <c r="X7" s="59"/>
      <c r="Y7" s="59">
        <f t="shared" si="0"/>
        <v>1059165</v>
      </c>
      <c r="Z7" s="59">
        <f t="shared" si="1"/>
        <v>0</v>
      </c>
    </row>
    <row r="8" spans="1:26" x14ac:dyDescent="0.25">
      <c r="A8" s="75" t="s">
        <v>493</v>
      </c>
      <c r="B8" s="75"/>
      <c r="C8" s="75"/>
      <c r="D8" s="111">
        <f>SUM(D3:D7)</f>
        <v>7815403.5026281327</v>
      </c>
      <c r="E8" s="108"/>
      <c r="F8" s="108"/>
      <c r="G8" s="111">
        <f t="shared" ref="G8:W8" si="2">SUM(G3:G7)</f>
        <v>7815403.5026281327</v>
      </c>
      <c r="H8" s="111">
        <f t="shared" si="2"/>
        <v>0</v>
      </c>
      <c r="I8" s="111">
        <f t="shared" si="2"/>
        <v>0</v>
      </c>
      <c r="J8" s="111">
        <f t="shared" si="2"/>
        <v>0</v>
      </c>
      <c r="K8" s="111">
        <f t="shared" si="2"/>
        <v>0</v>
      </c>
      <c r="L8" s="111">
        <f t="shared" si="2"/>
        <v>0</v>
      </c>
      <c r="M8" s="111">
        <f t="shared" si="2"/>
        <v>0</v>
      </c>
      <c r="N8" s="111">
        <f t="shared" si="2"/>
        <v>0</v>
      </c>
      <c r="O8" s="111">
        <f t="shared" si="2"/>
        <v>0</v>
      </c>
      <c r="P8" s="111">
        <f t="shared" si="2"/>
        <v>0</v>
      </c>
      <c r="Q8" s="111">
        <f t="shared" si="2"/>
        <v>0</v>
      </c>
      <c r="R8" s="111">
        <f t="shared" si="2"/>
        <v>0</v>
      </c>
      <c r="S8" s="111">
        <f t="shared" si="2"/>
        <v>0</v>
      </c>
      <c r="T8" s="111">
        <f t="shared" si="2"/>
        <v>0</v>
      </c>
      <c r="U8" s="111">
        <f t="shared" si="2"/>
        <v>0</v>
      </c>
      <c r="V8" s="111">
        <f t="shared" si="2"/>
        <v>0</v>
      </c>
      <c r="W8" s="111">
        <f t="shared" si="2"/>
        <v>0</v>
      </c>
      <c r="X8" s="111"/>
      <c r="Y8" s="111">
        <f t="shared" ref="Y8:Z8" si="3">SUM(Y3:Y7)</f>
        <v>7815403.5026281327</v>
      </c>
      <c r="Z8" s="111">
        <f t="shared" si="3"/>
        <v>0</v>
      </c>
    </row>
    <row r="9" spans="1:26" x14ac:dyDescent="0.25">
      <c r="A9" s="75"/>
      <c r="B9" s="75"/>
      <c r="C9" s="75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x14ac:dyDescent="0.25">
      <c r="B10" s="75" t="s">
        <v>494</v>
      </c>
      <c r="D10" s="108">
        <f>'Fringe Benefits'!Z20</f>
        <v>7815403.5026281327</v>
      </c>
      <c r="E10" s="112" t="s">
        <v>495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x14ac:dyDescent="0.25">
      <c r="A11" s="113" t="s">
        <v>496</v>
      </c>
      <c r="B11" s="75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x14ac:dyDescent="0.25">
      <c r="A12" s="106" t="s">
        <v>497</v>
      </c>
      <c r="B12" s="75" t="s">
        <v>143</v>
      </c>
      <c r="D12" s="59">
        <f>SUMIFS(('Data Form'!$I$6:$I$409),('Data Form'!$G$6:$G$409),"I1",('Data Form'!$D$6:$D$409),"1")</f>
        <v>2782593</v>
      </c>
      <c r="E12" s="59"/>
      <c r="F12" s="59"/>
      <c r="G12" s="59">
        <f>SUMIFS(('Data Form'!L$6:L$409),('Data Form'!$G$6:$G$409),"I1",('Data Form'!$D$6:$D$409),"1")</f>
        <v>2782593</v>
      </c>
      <c r="H12" s="59">
        <f>SUMIFS(('Data Form'!M$6:M$409),('Data Form'!$G$6:$G$409),"I1",('Data Form'!$D$6:$D$409),"1")</f>
        <v>0</v>
      </c>
      <c r="I12" s="59">
        <f>SUMIFS(('Data Form'!N$6:N$409),('Data Form'!$G$6:$G$409),"I1",('Data Form'!$D$6:$D$409),"1")</f>
        <v>0</v>
      </c>
      <c r="J12" s="59">
        <f>SUMIFS(('Data Form'!O$6:O$409),('Data Form'!$G$6:$G$409),"I1",('Data Form'!$D$6:$D$409),"1")</f>
        <v>0</v>
      </c>
      <c r="K12" s="59">
        <f>SUMIFS(('Data Form'!P$6:P$409),('Data Form'!$G$6:$G$409),"I1",('Data Form'!$D$6:$D$409),"1")</f>
        <v>0</v>
      </c>
      <c r="L12" s="59">
        <f>SUMIFS(('Data Form'!Q$6:Q$409),('Data Form'!$G$6:$G$409),"I1",('Data Form'!$D$6:$D$409),"1")</f>
        <v>0</v>
      </c>
      <c r="M12" s="59">
        <f>SUMIFS(('Data Form'!R$6:R$409),('Data Form'!$G$6:$G$409),"I1",('Data Form'!$D$6:$D$409),"1")</f>
        <v>0</v>
      </c>
      <c r="N12" s="59">
        <f>SUMIFS(('Data Form'!S$6:S$409),('Data Form'!$G$6:$G$409),"I1",('Data Form'!$D$6:$D$409),"1")</f>
        <v>0</v>
      </c>
      <c r="O12" s="59">
        <f>SUMIFS(('Data Form'!T$6:T$409),('Data Form'!$G$6:$G$409),"I1",('Data Form'!$D$6:$D$409),"1")</f>
        <v>0</v>
      </c>
      <c r="P12" s="59">
        <f>SUMIFS(('Data Form'!U$6:U$409),('Data Form'!$G$6:$G$409),"I1",('Data Form'!$D$6:$D$409),"1")</f>
        <v>0</v>
      </c>
      <c r="Q12" s="59">
        <f>SUMIFS(('Data Form'!V$6:V$409),('Data Form'!$G$6:$G$409),"I1",('Data Form'!$D$6:$D$409),"1")</f>
        <v>0</v>
      </c>
      <c r="R12" s="59">
        <f>SUMIFS(('Data Form'!W$6:W$409),('Data Form'!$G$6:$G$409),"I1",('Data Form'!$D$6:$D$409),"1")</f>
        <v>0</v>
      </c>
      <c r="S12" s="59">
        <f>SUMIFS(('Data Form'!X$6:X$409),('Data Form'!$G$6:$G$409),"I1",('Data Form'!$D$6:$D$409),"1")</f>
        <v>0</v>
      </c>
      <c r="T12" s="59">
        <f>SUMIFS(('Data Form'!Y$6:Y$409),('Data Form'!$G$6:$G$409),"I1",('Data Form'!$D$6:$D$409),"1")</f>
        <v>0</v>
      </c>
      <c r="U12" s="59">
        <f>SUMIFS(('Data Form'!Z$6:Z$409),('Data Form'!$G$6:$G$409),"I1",('Data Form'!$D$6:$D$409),"1")</f>
        <v>0</v>
      </c>
      <c r="V12" s="59">
        <f>SUMIFS(('Data Form'!AA$6:AA$409),('Data Form'!$G$6:$G$409),"I1",('Data Form'!$D$6:$D$409),"1")</f>
        <v>0</v>
      </c>
      <c r="W12" s="59">
        <f>SUMIFS(('Data Form'!AB$6:AB$409),('Data Form'!$G$6:$G$409),"I1",('Data Form'!$D$6:$D$409),"1")</f>
        <v>0</v>
      </c>
      <c r="X12" s="59"/>
      <c r="Y12" s="59">
        <f t="shared" ref="Y12:Y32" si="4">SUM(G12:X12)</f>
        <v>2782593</v>
      </c>
      <c r="Z12" s="59">
        <f t="shared" ref="Z12:Z32" si="5">Y12-D12</f>
        <v>0</v>
      </c>
    </row>
    <row r="13" spans="1:26" x14ac:dyDescent="0.25">
      <c r="A13" s="106" t="s">
        <v>498</v>
      </c>
      <c r="B13" s="75" t="s">
        <v>143</v>
      </c>
      <c r="D13" s="59">
        <f>D12*'Fringe Benefits'!$E$11</f>
        <v>1471143.3305034051</v>
      </c>
      <c r="E13" s="59"/>
      <c r="F13" s="59"/>
      <c r="G13" s="59">
        <f>G12*'Fringe Benefits'!$E$11</f>
        <v>1471143.3305034051</v>
      </c>
      <c r="H13" s="59">
        <f>H12*'Fringe Benefits'!$E$11</f>
        <v>0</v>
      </c>
      <c r="I13" s="59">
        <f>I12*'Fringe Benefits'!$E$11</f>
        <v>0</v>
      </c>
      <c r="J13" s="59">
        <f>J12*'Fringe Benefits'!$E$11</f>
        <v>0</v>
      </c>
      <c r="K13" s="59">
        <f>K12*'Fringe Benefits'!$E$11</f>
        <v>0</v>
      </c>
      <c r="L13" s="59">
        <f>L12*'Fringe Benefits'!$E$11</f>
        <v>0</v>
      </c>
      <c r="M13" s="59">
        <f>M12*'Fringe Benefits'!$E$11</f>
        <v>0</v>
      </c>
      <c r="N13" s="59">
        <f>N12*'Fringe Benefits'!$E$11</f>
        <v>0</v>
      </c>
      <c r="O13" s="59">
        <f>O12*'Fringe Benefits'!$E$11</f>
        <v>0</v>
      </c>
      <c r="P13" s="59">
        <f>P12*'Fringe Benefits'!$E$11</f>
        <v>0</v>
      </c>
      <c r="Q13" s="59">
        <f>Q12*'Fringe Benefits'!$E$11</f>
        <v>0</v>
      </c>
      <c r="R13" s="59">
        <f>R12*'Fringe Benefits'!$E$11</f>
        <v>0</v>
      </c>
      <c r="S13" s="59">
        <f>S12*'Fringe Benefits'!$E$11</f>
        <v>0</v>
      </c>
      <c r="T13" s="59">
        <f>T12*'Fringe Benefits'!$E$11</f>
        <v>0</v>
      </c>
      <c r="U13" s="59">
        <f>U12*'Fringe Benefits'!$E$11</f>
        <v>0</v>
      </c>
      <c r="V13" s="59">
        <f>V12*'Fringe Benefits'!$E$11</f>
        <v>0</v>
      </c>
      <c r="W13" s="59">
        <f>W12*'Fringe Benefits'!$E$11</f>
        <v>0</v>
      </c>
      <c r="X13" s="59"/>
      <c r="Y13" s="59">
        <f t="shared" si="4"/>
        <v>1471143.3305034051</v>
      </c>
      <c r="Z13" s="59">
        <f t="shared" si="5"/>
        <v>0</v>
      </c>
    </row>
    <row r="14" spans="1:26" x14ac:dyDescent="0.25">
      <c r="A14" s="106" t="s">
        <v>499</v>
      </c>
      <c r="B14" s="75" t="s">
        <v>143</v>
      </c>
      <c r="D14" s="59">
        <f>SUMIF(('Data Form'!$G$6:$G$409), "I1", 'Data Form'!I$6:I$409)-D12</f>
        <v>181500</v>
      </c>
      <c r="E14" s="59"/>
      <c r="F14" s="59"/>
      <c r="G14" s="59">
        <f>SUMIF(('Data Form'!$G$6:$G$409), "I1", 'Data Form'!L$6:L$409)-G12</f>
        <v>181500</v>
      </c>
      <c r="H14" s="59">
        <f>SUMIF(('Data Form'!$G$6:$G$409), "I1", 'Data Form'!M$6:M$409)-H12</f>
        <v>0</v>
      </c>
      <c r="I14" s="59">
        <f>SUMIF(('Data Form'!$G$6:$G$409), "I1", 'Data Form'!N$6:N$409)-I12</f>
        <v>0</v>
      </c>
      <c r="J14" s="59">
        <f>SUMIF(('Data Form'!$G$6:$G$409), "I1", 'Data Form'!O$6:O$409)-J12</f>
        <v>0</v>
      </c>
      <c r="K14" s="59">
        <f>SUMIF(('Data Form'!$G$6:$G$409), "I1", 'Data Form'!P$6:P$409)-K12</f>
        <v>0</v>
      </c>
      <c r="L14" s="59">
        <f>SUMIF(('Data Form'!$G$6:$G$409), "I1", 'Data Form'!Q$6:Q$409)-L12</f>
        <v>0</v>
      </c>
      <c r="M14" s="59">
        <f>SUMIF(('Data Form'!$G$6:$G$409), "I1", 'Data Form'!R$6:R$409)-M12</f>
        <v>0</v>
      </c>
      <c r="N14" s="59">
        <f>SUMIF(('Data Form'!$G$6:$G$409), "I1", 'Data Form'!S$6:S$409)-N12</f>
        <v>0</v>
      </c>
      <c r="O14" s="59">
        <f>SUMIF(('Data Form'!$G$6:$G$409), "I1", 'Data Form'!T$6:T$409)-O12</f>
        <v>0</v>
      </c>
      <c r="P14" s="59">
        <f>SUMIF(('Data Form'!$G$6:$G$409), "I1", 'Data Form'!U$6:U$409)-P12</f>
        <v>0</v>
      </c>
      <c r="Q14" s="59">
        <f>SUMIF(('Data Form'!$G$6:$G$409), "I1", 'Data Form'!V$6:V$409)-Q12</f>
        <v>0</v>
      </c>
      <c r="R14" s="59">
        <f>SUMIF(('Data Form'!$G$6:$G$409), "I1", 'Data Form'!W$6:W$409)-R12</f>
        <v>0</v>
      </c>
      <c r="S14" s="59">
        <f>SUMIF(('Data Form'!$G$6:$G$409), "I1", 'Data Form'!X$6:X$409)-S12</f>
        <v>0</v>
      </c>
      <c r="T14" s="59">
        <f>SUMIF(('Data Form'!$G$6:$G$409), "I1", 'Data Form'!Y$6:Y$409)-T12</f>
        <v>0</v>
      </c>
      <c r="U14" s="59">
        <f>SUMIF(('Data Form'!$G$6:$G$409), "I1", 'Data Form'!Z$6:Z$409)-U12</f>
        <v>0</v>
      </c>
      <c r="V14" s="59">
        <f>SUMIF(('Data Form'!$G$6:$G$409), "I1", 'Data Form'!AA$6:AA$409)-V12</f>
        <v>0</v>
      </c>
      <c r="W14" s="59">
        <f>SUMIF(('Data Form'!$G$6:$G$409), "I1", 'Data Form'!AB$6:AB$409)-W12</f>
        <v>0</v>
      </c>
      <c r="X14" s="59"/>
      <c r="Y14" s="59">
        <f t="shared" si="4"/>
        <v>181500</v>
      </c>
      <c r="Z14" s="59">
        <f t="shared" si="5"/>
        <v>0</v>
      </c>
    </row>
    <row r="15" spans="1:26" x14ac:dyDescent="0.25">
      <c r="A15" s="106" t="s">
        <v>500</v>
      </c>
      <c r="B15" s="75" t="s">
        <v>315</v>
      </c>
      <c r="D15" s="59">
        <f>SUMIFS(('Data Form'!$I$6:$I$409),('Data Form'!$G$6:$G$409),"I2",('Data Form'!$D$6:$D$409),"1")</f>
        <v>71973</v>
      </c>
      <c r="E15" s="59"/>
      <c r="F15" s="59"/>
      <c r="G15" s="59">
        <f>SUMIFS(('Data Form'!L$6:L$409),('Data Form'!$G$6:$G$409),"I2",('Data Form'!$D$6:$D$409),"1")</f>
        <v>71973</v>
      </c>
      <c r="H15" s="59">
        <f>SUMIFS(('Data Form'!M$6:M$409),('Data Form'!$G$6:$G$409),"I2",('Data Form'!$D$6:$D$409),"1")</f>
        <v>0</v>
      </c>
      <c r="I15" s="59">
        <f>SUMIFS(('Data Form'!N$6:N$409),('Data Form'!$G$6:$G$409),"I2",('Data Form'!$D$6:$D$409),"1")</f>
        <v>0</v>
      </c>
      <c r="J15" s="59">
        <f>SUMIFS(('Data Form'!O$6:O$409),('Data Form'!$G$6:$G$409),"I2",('Data Form'!$D$6:$D$409),"1")</f>
        <v>0</v>
      </c>
      <c r="K15" s="59">
        <f>SUMIFS(('Data Form'!P$6:P$409),('Data Form'!$G$6:$G$409),"I2",('Data Form'!$D$6:$D$409),"1")</f>
        <v>0</v>
      </c>
      <c r="L15" s="59">
        <f>SUMIFS(('Data Form'!Q$6:Q$409),('Data Form'!$G$6:$G$409),"I2",('Data Form'!$D$6:$D$409),"1")</f>
        <v>0</v>
      </c>
      <c r="M15" s="59">
        <f>SUMIFS(('Data Form'!R$6:R$409),('Data Form'!$G$6:$G$409),"I2",('Data Form'!$D$6:$D$409),"1")</f>
        <v>0</v>
      </c>
      <c r="N15" s="59">
        <f>SUMIFS(('Data Form'!S$6:S$409),('Data Form'!$G$6:$G$409),"I2",('Data Form'!$D$6:$D$409),"1")</f>
        <v>0</v>
      </c>
      <c r="O15" s="59">
        <f>SUMIFS(('Data Form'!T$6:T$409),('Data Form'!$G$6:$G$409),"I2",('Data Form'!$D$6:$D$409),"1")</f>
        <v>0</v>
      </c>
      <c r="P15" s="59">
        <f>SUMIFS(('Data Form'!U$6:U$409),('Data Form'!$G$6:$G$409),"I2",('Data Form'!$D$6:$D$409),"1")</f>
        <v>0</v>
      </c>
      <c r="Q15" s="59">
        <f>SUMIFS(('Data Form'!V$6:V$409),('Data Form'!$G$6:$G$409),"I2",('Data Form'!$D$6:$D$409),"1")</f>
        <v>0</v>
      </c>
      <c r="R15" s="59">
        <f>SUMIFS(('Data Form'!W$6:W$409),('Data Form'!$G$6:$G$409),"I2",('Data Form'!$D$6:$D$409),"1")</f>
        <v>0</v>
      </c>
      <c r="S15" s="59">
        <f>SUMIFS(('Data Form'!X$6:X$409),('Data Form'!$G$6:$G$409),"I2",('Data Form'!$D$6:$D$409),"1")</f>
        <v>0</v>
      </c>
      <c r="T15" s="59">
        <f>SUMIFS(('Data Form'!Y$6:Y$409),('Data Form'!$G$6:$G$409),"I2",('Data Form'!$D$6:$D$409),"1")</f>
        <v>0</v>
      </c>
      <c r="U15" s="59">
        <f>SUMIFS(('Data Form'!Z$6:Z$409),('Data Form'!$G$6:$G$409),"I2",('Data Form'!$D$6:$D$409),"1")</f>
        <v>0</v>
      </c>
      <c r="V15" s="59">
        <f>SUMIFS(('Data Form'!AA$6:AA$409),('Data Form'!$G$6:$G$409),"I2",('Data Form'!$D$6:$D$409),"1")</f>
        <v>0</v>
      </c>
      <c r="W15" s="59">
        <f>SUMIFS(('Data Form'!AB$6:AB$409),('Data Form'!$G$6:$G$409),"I2",('Data Form'!$D$6:$D$409),"1")</f>
        <v>0</v>
      </c>
      <c r="X15" s="59"/>
      <c r="Y15" s="59">
        <f t="shared" si="4"/>
        <v>71973</v>
      </c>
      <c r="Z15" s="59">
        <f t="shared" si="5"/>
        <v>0</v>
      </c>
    </row>
    <row r="16" spans="1:26" x14ac:dyDescent="0.25">
      <c r="A16" s="106" t="s">
        <v>501</v>
      </c>
      <c r="B16" s="75" t="s">
        <v>315</v>
      </c>
      <c r="D16" s="59">
        <f>D15*'Fringe Benefits'!$E$11</f>
        <v>38051.773624932423</v>
      </c>
      <c r="E16" s="59"/>
      <c r="F16" s="59"/>
      <c r="G16" s="59">
        <f>G15*'Fringe Benefits'!$E$11</f>
        <v>38051.773624932423</v>
      </c>
      <c r="H16" s="59">
        <f>H15*'Fringe Benefits'!$E$11</f>
        <v>0</v>
      </c>
      <c r="I16" s="59">
        <f>I15*'Fringe Benefits'!$E$11</f>
        <v>0</v>
      </c>
      <c r="J16" s="59">
        <f>J15*'Fringe Benefits'!$E$11</f>
        <v>0</v>
      </c>
      <c r="K16" s="59">
        <f>K15*'Fringe Benefits'!$E$11</f>
        <v>0</v>
      </c>
      <c r="L16" s="59">
        <f>L15*'Fringe Benefits'!$E$11</f>
        <v>0</v>
      </c>
      <c r="M16" s="59">
        <f>M15*'Fringe Benefits'!$E$11</f>
        <v>0</v>
      </c>
      <c r="N16" s="59">
        <f>N15*'Fringe Benefits'!$E$11</f>
        <v>0</v>
      </c>
      <c r="O16" s="59">
        <f>O15*'Fringe Benefits'!$E$11</f>
        <v>0</v>
      </c>
      <c r="P16" s="59">
        <f>P15*'Fringe Benefits'!$E$11</f>
        <v>0</v>
      </c>
      <c r="Q16" s="59">
        <f>Q15*'Fringe Benefits'!$E$11</f>
        <v>0</v>
      </c>
      <c r="R16" s="59">
        <f>R15*'Fringe Benefits'!$E$11</f>
        <v>0</v>
      </c>
      <c r="S16" s="59">
        <f>S15*'Fringe Benefits'!$E$11</f>
        <v>0</v>
      </c>
      <c r="T16" s="59">
        <f>T15*'Fringe Benefits'!$E$11</f>
        <v>0</v>
      </c>
      <c r="U16" s="59">
        <f>U15*'Fringe Benefits'!$E$11</f>
        <v>0</v>
      </c>
      <c r="V16" s="59">
        <f>V15*'Fringe Benefits'!$E$11</f>
        <v>0</v>
      </c>
      <c r="W16" s="59">
        <f>W15*'Fringe Benefits'!$E$11</f>
        <v>0</v>
      </c>
      <c r="X16" s="59"/>
      <c r="Y16" s="59">
        <f t="shared" si="4"/>
        <v>38051.773624932423</v>
      </c>
      <c r="Z16" s="59">
        <f t="shared" si="5"/>
        <v>0</v>
      </c>
    </row>
    <row r="17" spans="1:26" x14ac:dyDescent="0.25">
      <c r="A17" s="106" t="s">
        <v>502</v>
      </c>
      <c r="B17" s="75" t="s">
        <v>315</v>
      </c>
      <c r="D17" s="59">
        <f>SUMIF(('Data Form'!$G$6:$G$409), "I2", 'Data Form'!I$6:I$409)-D15</f>
        <v>0</v>
      </c>
      <c r="E17" s="59"/>
      <c r="F17" s="59"/>
      <c r="G17" s="59">
        <f>SUMIF(('Data Form'!$G$6:$G$409), "I2", 'Data Form'!L$6:L$409)-G15</f>
        <v>0</v>
      </c>
      <c r="H17" s="59">
        <f>SUMIF(('Data Form'!$G$6:$G$409), "I2", 'Data Form'!M$6:M$409)-H15</f>
        <v>0</v>
      </c>
      <c r="I17" s="59">
        <f>SUMIF(('Data Form'!$G$6:$G$409), "I2", 'Data Form'!N$6:N$409)-I15</f>
        <v>0</v>
      </c>
      <c r="J17" s="59">
        <f>SUMIF(('Data Form'!$G$6:$G$409), "I2", 'Data Form'!O$6:O$409)-J15</f>
        <v>0</v>
      </c>
      <c r="K17" s="59">
        <f>SUMIF(('Data Form'!$G$6:$G$409), "I2", 'Data Form'!P$6:P$409)-K15</f>
        <v>0</v>
      </c>
      <c r="L17" s="59">
        <f>SUMIF(('Data Form'!$G$6:$G$409), "I2", 'Data Form'!Q$6:Q$409)-L15</f>
        <v>0</v>
      </c>
      <c r="M17" s="59">
        <f>SUMIF(('Data Form'!$G$6:$G$409), "I2", 'Data Form'!R$6:R$409)-M15</f>
        <v>0</v>
      </c>
      <c r="N17" s="59">
        <f>SUMIF(('Data Form'!$G$6:$G$409), "I2", 'Data Form'!S$6:S$409)-N15</f>
        <v>0</v>
      </c>
      <c r="O17" s="59">
        <f>SUMIF(('Data Form'!$G$6:$G$409), "I2", 'Data Form'!T$6:T$409)-O15</f>
        <v>0</v>
      </c>
      <c r="P17" s="59">
        <f>SUMIF(('Data Form'!$G$6:$G$409), "I2", 'Data Form'!U$6:U$409)-P15</f>
        <v>0</v>
      </c>
      <c r="Q17" s="59">
        <f>SUMIF(('Data Form'!$G$6:$G$409), "I2", 'Data Form'!V$6:V$409)-Q15</f>
        <v>0</v>
      </c>
      <c r="R17" s="59">
        <f>SUMIF(('Data Form'!$G$6:$G$409), "I2", 'Data Form'!W$6:W$409)-R15</f>
        <v>0</v>
      </c>
      <c r="S17" s="59">
        <f>SUMIF(('Data Form'!$G$6:$G$409), "I2", 'Data Form'!X$6:X$409)-S15</f>
        <v>0</v>
      </c>
      <c r="T17" s="59">
        <f>SUMIF(('Data Form'!$G$6:$G$409), "I2", 'Data Form'!Y$6:Y$409)-T15</f>
        <v>0</v>
      </c>
      <c r="U17" s="59">
        <f>SUMIF(('Data Form'!$G$6:$G$409), "I2", 'Data Form'!Z$6:Z$409)-U15</f>
        <v>0</v>
      </c>
      <c r="V17" s="59">
        <f>SUMIF(('Data Form'!$G$6:$G$409), "I2", 'Data Form'!AA$6:AA$409)-V15</f>
        <v>0</v>
      </c>
      <c r="W17" s="59">
        <f>SUMIF(('Data Form'!$G$6:$G$409), "I2", 'Data Form'!AB$6:AB$409)-W15</f>
        <v>0</v>
      </c>
      <c r="X17" s="59"/>
      <c r="Y17" s="59">
        <f t="shared" si="4"/>
        <v>0</v>
      </c>
      <c r="Z17" s="59">
        <f t="shared" si="5"/>
        <v>0</v>
      </c>
    </row>
    <row r="18" spans="1:26" x14ac:dyDescent="0.25">
      <c r="A18" s="106" t="s">
        <v>503</v>
      </c>
      <c r="B18" s="75" t="s">
        <v>166</v>
      </c>
      <c r="D18" s="59">
        <f>SUMIFS(('Data Form'!$I$6:$I$409),('Data Form'!$G$6:$G$409),"J1",('Data Form'!$D$6:$D$409),"1")</f>
        <v>649270</v>
      </c>
      <c r="E18" s="59"/>
      <c r="F18" s="59"/>
      <c r="G18" s="59">
        <f>SUMIFS(('Data Form'!L$6:L$409),('Data Form'!$G$6:$G$409),"J1",('Data Form'!$D$6:$D$409),"1")</f>
        <v>649270</v>
      </c>
      <c r="H18" s="59">
        <f>SUMIFS(('Data Form'!M$6:M$409),('Data Form'!$G$6:$G$409),"J1",('Data Form'!$D$6:$D$409),"1")</f>
        <v>0</v>
      </c>
      <c r="I18" s="59">
        <f>SUMIFS(('Data Form'!N$6:N$409),('Data Form'!$G$6:$G$409),"J1",('Data Form'!$D$6:$D$409),"1")</f>
        <v>0</v>
      </c>
      <c r="J18" s="59">
        <f>SUMIFS(('Data Form'!O$6:O$409),('Data Form'!$G$6:$G$409),"J1",('Data Form'!$D$6:$D$409),"1")</f>
        <v>0</v>
      </c>
      <c r="K18" s="59">
        <f>SUMIFS(('Data Form'!P$6:P$409),('Data Form'!$G$6:$G$409),"J1",('Data Form'!$D$6:$D$409),"1")</f>
        <v>0</v>
      </c>
      <c r="L18" s="59">
        <f>SUMIFS(('Data Form'!Q$6:Q$409),('Data Form'!$G$6:$G$409),"J1",('Data Form'!$D$6:$D$409),"1")</f>
        <v>0</v>
      </c>
      <c r="M18" s="59">
        <f>SUMIFS(('Data Form'!R$6:R$409),('Data Form'!$G$6:$G$409),"J1",('Data Form'!$D$6:$D$409),"1")</f>
        <v>0</v>
      </c>
      <c r="N18" s="59">
        <f>SUMIFS(('Data Form'!S$6:S$409),('Data Form'!$G$6:$G$409),"J1",('Data Form'!$D$6:$D$409),"1")</f>
        <v>0</v>
      </c>
      <c r="O18" s="59">
        <f>SUMIFS(('Data Form'!T$6:T$409),('Data Form'!$G$6:$G$409),"J1",('Data Form'!$D$6:$D$409),"1")</f>
        <v>0</v>
      </c>
      <c r="P18" s="59">
        <f>SUMIFS(('Data Form'!U$6:U$409),('Data Form'!$G$6:$G$409),"J1",('Data Form'!$D$6:$D$409),"1")</f>
        <v>0</v>
      </c>
      <c r="Q18" s="59">
        <f>SUMIFS(('Data Form'!V$6:V$409),('Data Form'!$G$6:$G$409),"J1",('Data Form'!$D$6:$D$409),"1")</f>
        <v>0</v>
      </c>
      <c r="R18" s="59">
        <f>SUMIFS(('Data Form'!W$6:W$409),('Data Form'!$G$6:$G$409),"J1",('Data Form'!$D$6:$D$409),"1")</f>
        <v>0</v>
      </c>
      <c r="S18" s="59">
        <f>SUMIFS(('Data Form'!X$6:X$409),('Data Form'!$G$6:$G$409),"J1",('Data Form'!$D$6:$D$409),"1")</f>
        <v>0</v>
      </c>
      <c r="T18" s="59">
        <f>SUMIFS(('Data Form'!Y$6:Y$409),('Data Form'!$G$6:$G$409),"J1",('Data Form'!$D$6:$D$409),"1")</f>
        <v>0</v>
      </c>
      <c r="U18" s="59">
        <f>SUMIFS(('Data Form'!Z$6:Z$409),('Data Form'!$G$6:$G$409),"J1",('Data Form'!$D$6:$D$409),"1")</f>
        <v>0</v>
      </c>
      <c r="V18" s="59">
        <f>SUMIFS(('Data Form'!AA$6:AA$409),('Data Form'!$G$6:$G$409),"J1",('Data Form'!$D$6:$D$409),"1")</f>
        <v>0</v>
      </c>
      <c r="W18" s="59">
        <f>SUMIFS(('Data Form'!AB$6:AB$409),('Data Form'!$G$6:$G$409),"J1",('Data Form'!$D$6:$D$409),"1")</f>
        <v>0</v>
      </c>
      <c r="X18" s="59"/>
      <c r="Y18" s="59">
        <f t="shared" si="4"/>
        <v>649270</v>
      </c>
      <c r="Z18" s="59">
        <f t="shared" si="5"/>
        <v>0</v>
      </c>
    </row>
    <row r="19" spans="1:26" x14ac:dyDescent="0.25">
      <c r="A19" s="106" t="s">
        <v>504</v>
      </c>
      <c r="B19" s="75" t="s">
        <v>166</v>
      </c>
      <c r="D19" s="59">
        <f>D18*'Fringe Benefits'!$E$11</f>
        <v>343265.878335763</v>
      </c>
      <c r="E19" s="59"/>
      <c r="F19" s="59"/>
      <c r="G19" s="59">
        <f>G18*'Fringe Benefits'!$E$11</f>
        <v>343265.878335763</v>
      </c>
      <c r="H19" s="59">
        <f>H18*'Fringe Benefits'!$E$11</f>
        <v>0</v>
      </c>
      <c r="I19" s="59">
        <f>I18*'Fringe Benefits'!$E$11</f>
        <v>0</v>
      </c>
      <c r="J19" s="59">
        <f>J18*'Fringe Benefits'!$E$11</f>
        <v>0</v>
      </c>
      <c r="K19" s="59">
        <f>K18*'Fringe Benefits'!$E$11</f>
        <v>0</v>
      </c>
      <c r="L19" s="59">
        <f>L18*'Fringe Benefits'!$E$11</f>
        <v>0</v>
      </c>
      <c r="M19" s="59">
        <f>M18*'Fringe Benefits'!$E$11</f>
        <v>0</v>
      </c>
      <c r="N19" s="59">
        <f>N18*'Fringe Benefits'!$E$11</f>
        <v>0</v>
      </c>
      <c r="O19" s="59">
        <f>O18*'Fringe Benefits'!$E$11</f>
        <v>0</v>
      </c>
      <c r="P19" s="59">
        <f>P18*'Fringe Benefits'!$E$11</f>
        <v>0</v>
      </c>
      <c r="Q19" s="59">
        <f>Q18*'Fringe Benefits'!$E$11</f>
        <v>0</v>
      </c>
      <c r="R19" s="59">
        <f>R18*'Fringe Benefits'!$E$11</f>
        <v>0</v>
      </c>
      <c r="S19" s="59">
        <f>S18*'Fringe Benefits'!$E$11</f>
        <v>0</v>
      </c>
      <c r="T19" s="59">
        <f>T18*'Fringe Benefits'!$E$11</f>
        <v>0</v>
      </c>
      <c r="U19" s="59">
        <f>U18*'Fringe Benefits'!$E$11</f>
        <v>0</v>
      </c>
      <c r="V19" s="59">
        <f>V18*'Fringe Benefits'!$E$11</f>
        <v>0</v>
      </c>
      <c r="W19" s="59">
        <f>W18*'Fringe Benefits'!$E$11</f>
        <v>0</v>
      </c>
      <c r="X19" s="59"/>
      <c r="Y19" s="59">
        <f t="shared" si="4"/>
        <v>343265.878335763</v>
      </c>
      <c r="Z19" s="59">
        <f t="shared" si="5"/>
        <v>0</v>
      </c>
    </row>
    <row r="20" spans="1:26" x14ac:dyDescent="0.25">
      <c r="A20" s="106" t="s">
        <v>505</v>
      </c>
      <c r="B20" s="75" t="s">
        <v>166</v>
      </c>
      <c r="D20" s="59">
        <f>SUMIF(('Data Form'!$G$6:$G$409), "J1", 'Data Form'!I$6:I$409)-D18</f>
        <v>1265765</v>
      </c>
      <c r="E20" s="59"/>
      <c r="F20" s="59"/>
      <c r="G20" s="59">
        <f>SUMIF(('Data Form'!$G$6:$G$409), "J1", 'Data Form'!L$6:L$409)-G18</f>
        <v>1265765</v>
      </c>
      <c r="H20" s="59">
        <f>SUMIF(('Data Form'!$G$6:$G$409), "J1", 'Data Form'!M$6:M$409)-H18</f>
        <v>0</v>
      </c>
      <c r="I20" s="59">
        <f>SUMIF(('Data Form'!$G$6:$G$409), "J1", 'Data Form'!N$6:N$409)-I18</f>
        <v>0</v>
      </c>
      <c r="J20" s="59">
        <f>SUMIF(('Data Form'!$G$6:$G$409), "J1", 'Data Form'!O$6:O$409)-J18</f>
        <v>0</v>
      </c>
      <c r="K20" s="59">
        <f>SUMIF(('Data Form'!$G$6:$G$409), "J1", 'Data Form'!P$6:P$409)-K18</f>
        <v>0</v>
      </c>
      <c r="L20" s="59">
        <f>SUMIF(('Data Form'!$G$6:$G$409), "J1", 'Data Form'!Q$6:Q$409)-L18</f>
        <v>0</v>
      </c>
      <c r="M20" s="59">
        <f>SUMIF(('Data Form'!$G$6:$G$409), "J1", 'Data Form'!R$6:R$409)-M18</f>
        <v>0</v>
      </c>
      <c r="N20" s="59">
        <f>SUMIF(('Data Form'!$G$6:$G$409), "J1", 'Data Form'!S$6:S$409)-N18</f>
        <v>0</v>
      </c>
      <c r="O20" s="59">
        <f>SUMIF(('Data Form'!$G$6:$G$409), "J1", 'Data Form'!T$6:T$409)-O18</f>
        <v>0</v>
      </c>
      <c r="P20" s="59">
        <f>SUMIF(('Data Form'!$G$6:$G$409), "J1", 'Data Form'!U$6:U$409)-P18</f>
        <v>0</v>
      </c>
      <c r="Q20" s="59">
        <f>SUMIF(('Data Form'!$G$6:$G$409), "J1", 'Data Form'!V$6:V$409)-Q18</f>
        <v>0</v>
      </c>
      <c r="R20" s="59">
        <f>SUMIF(('Data Form'!$G$6:$G$409), "J1", 'Data Form'!W$6:W$409)-R18</f>
        <v>0</v>
      </c>
      <c r="S20" s="59">
        <f>SUMIF(('Data Form'!$G$6:$G$409), "J1", 'Data Form'!X$6:X$409)-S18</f>
        <v>0</v>
      </c>
      <c r="T20" s="59">
        <f>SUMIF(('Data Form'!$G$6:$G$409), "J1", 'Data Form'!Y$6:Y$409)-T18</f>
        <v>0</v>
      </c>
      <c r="U20" s="59">
        <f>SUMIF(('Data Form'!$G$6:$G$409), "J1", 'Data Form'!Z$6:Z$409)-U18</f>
        <v>0</v>
      </c>
      <c r="V20" s="59">
        <f>SUMIF(('Data Form'!$G$6:$G$409), "J1", 'Data Form'!AA$6:AA$409)-V18</f>
        <v>0</v>
      </c>
      <c r="W20" s="59">
        <f>SUMIF(('Data Form'!$G$6:$G$409), "J1", 'Data Form'!AB$6:AB$409)-W18</f>
        <v>0</v>
      </c>
      <c r="X20" s="59"/>
      <c r="Y20" s="59">
        <f t="shared" si="4"/>
        <v>1265765</v>
      </c>
      <c r="Z20" s="59">
        <f t="shared" si="5"/>
        <v>0</v>
      </c>
    </row>
    <row r="21" spans="1:26" ht="15.75" customHeight="1" x14ac:dyDescent="0.25">
      <c r="A21" s="106" t="s">
        <v>506</v>
      </c>
      <c r="B21" s="75" t="s">
        <v>372</v>
      </c>
      <c r="D21" s="59">
        <f>SUMIFS(('Data Form'!$I$6:$I$409),('Data Form'!$G$6:$G$409),"J2",('Data Form'!$D$6:$D$409),"1")</f>
        <v>0</v>
      </c>
      <c r="E21" s="59"/>
      <c r="F21" s="59"/>
      <c r="G21" s="59">
        <f>SUMIFS(('Data Form'!L$6:L$409),('Data Form'!$G$6:$G$409),"J2",('Data Form'!$D$6:$D$409),"1")</f>
        <v>0</v>
      </c>
      <c r="H21" s="59">
        <f>SUMIFS(('Data Form'!M$6:M$409),('Data Form'!$G$6:$G$409),"J2",('Data Form'!$D$6:$D$409),"1")</f>
        <v>0</v>
      </c>
      <c r="I21" s="59">
        <f>SUMIFS(('Data Form'!N$6:N$409),('Data Form'!$G$6:$G$409),"J2",('Data Form'!$D$6:$D$409),"1")</f>
        <v>0</v>
      </c>
      <c r="J21" s="59">
        <f>SUMIFS(('Data Form'!O$6:O$409),('Data Form'!$G$6:$G$409),"J2",('Data Form'!$D$6:$D$409),"1")</f>
        <v>0</v>
      </c>
      <c r="K21" s="59">
        <f>SUMIFS(('Data Form'!P$6:P$409),('Data Form'!$G$6:$G$409),"J2",('Data Form'!$D$6:$D$409),"1")</f>
        <v>0</v>
      </c>
      <c r="L21" s="59">
        <f>SUMIFS(('Data Form'!Q$6:Q$409),('Data Form'!$G$6:$G$409),"J2",('Data Form'!$D$6:$D$409),"1")</f>
        <v>0</v>
      </c>
      <c r="M21" s="59">
        <f>SUMIFS(('Data Form'!R$6:R$409),('Data Form'!$G$6:$G$409),"J2",('Data Form'!$D$6:$D$409),"1")</f>
        <v>0</v>
      </c>
      <c r="N21" s="59">
        <f>SUMIFS(('Data Form'!S$6:S$409),('Data Form'!$G$6:$G$409),"J2",('Data Form'!$D$6:$D$409),"1")</f>
        <v>0</v>
      </c>
      <c r="O21" s="59">
        <f>SUMIFS(('Data Form'!T$6:T$409),('Data Form'!$G$6:$G$409),"J2",('Data Form'!$D$6:$D$409),"1")</f>
        <v>0</v>
      </c>
      <c r="P21" s="59">
        <f>SUMIFS(('Data Form'!U$6:U$409),('Data Form'!$G$6:$G$409),"J2",('Data Form'!$D$6:$D$409),"1")</f>
        <v>0</v>
      </c>
      <c r="Q21" s="59">
        <f>SUMIFS(('Data Form'!V$6:V$409),('Data Form'!$G$6:$G$409),"J2",('Data Form'!$D$6:$D$409),"1")</f>
        <v>0</v>
      </c>
      <c r="R21" s="59">
        <f>SUMIFS(('Data Form'!W$6:W$409),('Data Form'!$G$6:$G$409),"J2",('Data Form'!$D$6:$D$409),"1")</f>
        <v>0</v>
      </c>
      <c r="S21" s="59">
        <f>SUMIFS(('Data Form'!X$6:X$409),('Data Form'!$G$6:$G$409),"J2",('Data Form'!$D$6:$D$409),"1")</f>
        <v>0</v>
      </c>
      <c r="T21" s="59">
        <f>SUMIFS(('Data Form'!Y$6:Y$409),('Data Form'!$G$6:$G$409),"J2",('Data Form'!$D$6:$D$409),"1")</f>
        <v>0</v>
      </c>
      <c r="U21" s="59">
        <f>SUMIFS(('Data Form'!Z$6:Z$409),('Data Form'!$G$6:$G$409),"J2",('Data Form'!$D$6:$D$409),"1")</f>
        <v>0</v>
      </c>
      <c r="V21" s="59">
        <f>SUMIFS(('Data Form'!AA$6:AA$409),('Data Form'!$G$6:$G$409),"J2",('Data Form'!$D$6:$D$409),"1")</f>
        <v>0</v>
      </c>
      <c r="W21" s="59">
        <f>SUMIFS(('Data Form'!AB$6:AB$409),('Data Form'!$G$6:$G$409),"J2",('Data Form'!$D$6:$D$409),"1")</f>
        <v>0</v>
      </c>
      <c r="X21" s="59"/>
      <c r="Y21" s="59">
        <f t="shared" si="4"/>
        <v>0</v>
      </c>
      <c r="Z21" s="59">
        <f t="shared" si="5"/>
        <v>0</v>
      </c>
    </row>
    <row r="22" spans="1:26" ht="15.75" customHeight="1" x14ac:dyDescent="0.25">
      <c r="A22" s="106" t="s">
        <v>507</v>
      </c>
      <c r="B22" s="75" t="s">
        <v>372</v>
      </c>
      <c r="D22" s="59">
        <f>D21*'Fringe Benefits'!$E$11</f>
        <v>0</v>
      </c>
      <c r="E22" s="59"/>
      <c r="F22" s="59"/>
      <c r="G22" s="59">
        <f>G21*'Fringe Benefits'!$E$11</f>
        <v>0</v>
      </c>
      <c r="H22" s="59">
        <f>H21*'Fringe Benefits'!$E$11</f>
        <v>0</v>
      </c>
      <c r="I22" s="59">
        <f>I21*'Fringe Benefits'!$E$11</f>
        <v>0</v>
      </c>
      <c r="J22" s="59">
        <f>J21*'Fringe Benefits'!$E$11</f>
        <v>0</v>
      </c>
      <c r="K22" s="59">
        <f>K21*'Fringe Benefits'!$E$11</f>
        <v>0</v>
      </c>
      <c r="L22" s="59">
        <f>L21*'Fringe Benefits'!$E$11</f>
        <v>0</v>
      </c>
      <c r="M22" s="59">
        <f>M21*'Fringe Benefits'!$E$11</f>
        <v>0</v>
      </c>
      <c r="N22" s="59">
        <f>N21*'Fringe Benefits'!$E$11</f>
        <v>0</v>
      </c>
      <c r="O22" s="59">
        <f>O21*'Fringe Benefits'!$E$11</f>
        <v>0</v>
      </c>
      <c r="P22" s="59">
        <f>P21*'Fringe Benefits'!$E$11</f>
        <v>0</v>
      </c>
      <c r="Q22" s="59">
        <f>Q21*'Fringe Benefits'!$E$11</f>
        <v>0</v>
      </c>
      <c r="R22" s="59">
        <f>R21*'Fringe Benefits'!$E$11</f>
        <v>0</v>
      </c>
      <c r="S22" s="59">
        <f>S21*'Fringe Benefits'!$E$11</f>
        <v>0</v>
      </c>
      <c r="T22" s="59">
        <f>T21*'Fringe Benefits'!$E$11</f>
        <v>0</v>
      </c>
      <c r="U22" s="59">
        <f>U21*'Fringe Benefits'!$E$11</f>
        <v>0</v>
      </c>
      <c r="V22" s="59">
        <f>V21*'Fringe Benefits'!$E$11</f>
        <v>0</v>
      </c>
      <c r="W22" s="59">
        <f>W21*'Fringe Benefits'!$E$11</f>
        <v>0</v>
      </c>
      <c r="X22" s="59"/>
      <c r="Y22" s="59">
        <f t="shared" si="4"/>
        <v>0</v>
      </c>
      <c r="Z22" s="59">
        <f t="shared" si="5"/>
        <v>0</v>
      </c>
    </row>
    <row r="23" spans="1:26" ht="15.75" customHeight="1" x14ac:dyDescent="0.25">
      <c r="A23" s="106" t="s">
        <v>508</v>
      </c>
      <c r="B23" s="75" t="s">
        <v>372</v>
      </c>
      <c r="D23" s="59">
        <f>SUMIF(('Data Form'!$G$6:$G$409), "J2", 'Data Form'!I$6:I$409)-D21</f>
        <v>0</v>
      </c>
      <c r="E23" s="59"/>
      <c r="F23" s="59"/>
      <c r="G23" s="59">
        <f>SUMIF(('Data Form'!$G$6:$G$409), "J2", 'Data Form'!L$6:L$409)-G21</f>
        <v>0</v>
      </c>
      <c r="H23" s="59">
        <f>SUMIF(('Data Form'!$G$6:$G$409), "J2", 'Data Form'!M$6:M$409)-H21</f>
        <v>0</v>
      </c>
      <c r="I23" s="59">
        <f>SUMIF(('Data Form'!$G$6:$G$409), "J2", 'Data Form'!N$6:N$409)-J35</f>
        <v>0</v>
      </c>
      <c r="J23" s="59">
        <f>SUMIF(('Data Form'!$G$6:$G$409), "J2", 'Data Form'!O$6:O$409)-J21</f>
        <v>0</v>
      </c>
      <c r="K23" s="59">
        <f>SUMIF(('Data Form'!$G$6:$G$409), "J2", 'Data Form'!P$6:P$409)-K21</f>
        <v>0</v>
      </c>
      <c r="L23" s="59">
        <f>SUMIF(('Data Form'!$G$6:$G$409), "J2", 'Data Form'!Q$6:Q$409)-L21</f>
        <v>0</v>
      </c>
      <c r="M23" s="59">
        <f>SUMIF(('Data Form'!$G$6:$G$409), "J2", 'Data Form'!R$6:R$409)-M21</f>
        <v>0</v>
      </c>
      <c r="N23" s="59">
        <f>SUMIF(('Data Form'!$G$6:$G$409), "J2", 'Data Form'!S$6:S$409)-N21</f>
        <v>0</v>
      </c>
      <c r="O23" s="59">
        <f>SUMIF(('Data Form'!$G$6:$G$409), "J2", 'Data Form'!T$6:T$409)-O21</f>
        <v>0</v>
      </c>
      <c r="P23" s="59">
        <f>SUMIF(('Data Form'!$G$6:$G$409), "J2", 'Data Form'!U$6:U$409)-P21</f>
        <v>0</v>
      </c>
      <c r="Q23" s="59">
        <f>SUMIF(('Data Form'!$G$6:$G$409), "J2", 'Data Form'!V$6:V$409)-Q21</f>
        <v>0</v>
      </c>
      <c r="R23" s="59">
        <f>SUMIF(('Data Form'!$G$6:$G$409), "J2", 'Data Form'!W$6:W$409)-R21</f>
        <v>0</v>
      </c>
      <c r="S23" s="59">
        <f>SUMIF(('Data Form'!$G$6:$G$409), "J2", 'Data Form'!X$6:X$409)-S21</f>
        <v>0</v>
      </c>
      <c r="T23" s="59">
        <f>SUMIF(('Data Form'!$G$6:$G$409), "J2", 'Data Form'!Y$6:Y$409)-T21</f>
        <v>0</v>
      </c>
      <c r="U23" s="59">
        <f>SUMIF(('Data Form'!$G$6:$G$409), "J2", 'Data Form'!Z$6:Z$409)-U21</f>
        <v>0</v>
      </c>
      <c r="V23" s="59">
        <f>SUMIF(('Data Form'!$G$6:$G$409), "J2", 'Data Form'!AA$6:AA$409)-V21</f>
        <v>0</v>
      </c>
      <c r="W23" s="59">
        <f>SUMIF(('Data Form'!$G$6:$G$409), "J2", 'Data Form'!AB$6:AB$409)-W21</f>
        <v>0</v>
      </c>
      <c r="X23" s="59"/>
      <c r="Y23" s="59">
        <f t="shared" si="4"/>
        <v>0</v>
      </c>
      <c r="Z23" s="59">
        <f t="shared" si="5"/>
        <v>0</v>
      </c>
    </row>
    <row r="24" spans="1:26" ht="15.75" customHeight="1" x14ac:dyDescent="0.25">
      <c r="A24" s="80" t="s">
        <v>509</v>
      </c>
      <c r="B24" s="75" t="s">
        <v>132</v>
      </c>
      <c r="D24" s="59">
        <f>SUMIFS(('Data Form'!$I$6:$I$409),('Data Form'!$G$6:$G$409),"K1",('Data Form'!$D$6:$D$409),"1")</f>
        <v>51600</v>
      </c>
      <c r="E24" s="59"/>
      <c r="F24" s="59"/>
      <c r="G24" s="59">
        <f>SUMIFS(('Data Form'!L$6:L$409),('Data Form'!$G$6:$G$409),"K1",('Data Form'!$D$6:$D$409),"1")</f>
        <v>51600</v>
      </c>
      <c r="H24" s="59">
        <f>SUMIFS(('Data Form'!M$6:M$409),('Data Form'!$G$6:$G$409),"K1",('Data Form'!$D$6:$D$409),"1")</f>
        <v>0</v>
      </c>
      <c r="I24" s="59">
        <f>SUMIFS(('Data Form'!N$6:N$409),('Data Form'!$G$6:$G$409),"K1",('Data Form'!$D$6:$D$409),"1")</f>
        <v>0</v>
      </c>
      <c r="J24" s="59">
        <f>SUMIFS(('Data Form'!O$6:O$409),('Data Form'!$G$6:$G$409),"K1",('Data Form'!$D$6:$D$409),"1")</f>
        <v>0</v>
      </c>
      <c r="K24" s="59">
        <f>SUMIFS(('Data Form'!P$6:P$409),('Data Form'!$G$6:$G$409),"K1",('Data Form'!$D$6:$D$409),"1")</f>
        <v>0</v>
      </c>
      <c r="L24" s="59">
        <f>SUMIFS(('Data Form'!Q$6:Q$409),('Data Form'!$G$6:$G$409),"K1",('Data Form'!$D$6:$D$409),"1")</f>
        <v>0</v>
      </c>
      <c r="M24" s="59">
        <f>SUMIFS(('Data Form'!R$6:R$409),('Data Form'!$G$6:$G$409),"K1",('Data Form'!$D$6:$D$409),"1")</f>
        <v>0</v>
      </c>
      <c r="N24" s="59">
        <f>SUMIFS(('Data Form'!S$6:S$409),('Data Form'!$G$6:$G$409),"K1",('Data Form'!$D$6:$D$409),"1")</f>
        <v>0</v>
      </c>
      <c r="O24" s="59">
        <f>SUMIFS(('Data Form'!T$6:T$409),('Data Form'!$G$6:$G$409),"K1",('Data Form'!$D$6:$D$409),"1")</f>
        <v>0</v>
      </c>
      <c r="P24" s="59">
        <f>SUMIFS(('Data Form'!U$6:U$409),('Data Form'!$G$6:$G$409),"K1",('Data Form'!$D$6:$D$409),"1")</f>
        <v>0</v>
      </c>
      <c r="Q24" s="59">
        <f>SUMIFS(('Data Form'!V$6:V$409),('Data Form'!$G$6:$G$409),"K1",('Data Form'!$D$6:$D$409),"1")</f>
        <v>0</v>
      </c>
      <c r="R24" s="59">
        <f>SUMIFS(('Data Form'!W$6:W$409),('Data Form'!$G$6:$G$409),"K1",('Data Form'!$D$6:$D$409),"1")</f>
        <v>0</v>
      </c>
      <c r="S24" s="59">
        <f>SUMIFS(('Data Form'!X$6:X$409),('Data Form'!$G$6:$G$409),"K1",('Data Form'!$D$6:$D$409),"1")</f>
        <v>0</v>
      </c>
      <c r="T24" s="59">
        <f>SUMIFS(('Data Form'!Y$6:Y$409),('Data Form'!$G$6:$G$409),"K1",('Data Form'!$D$6:$D$409),"1")</f>
        <v>0</v>
      </c>
      <c r="U24" s="59">
        <f>SUMIFS(('Data Form'!Z$6:Z$409),('Data Form'!$G$6:$G$409),"K1",('Data Form'!$D$6:$D$409),"1")</f>
        <v>0</v>
      </c>
      <c r="V24" s="59">
        <f>SUMIFS(('Data Form'!AA$6:AA$409),('Data Form'!$G$6:$G$409),"K1",('Data Form'!$D$6:$D$409),"1")</f>
        <v>0</v>
      </c>
      <c r="W24" s="59">
        <f>SUMIFS(('Data Form'!AB$6:AB$409),('Data Form'!$G$6:$G$409),"K1",('Data Form'!$D$6:$D$409),"1")</f>
        <v>0</v>
      </c>
      <c r="X24" s="59"/>
      <c r="Y24" s="59">
        <f t="shared" si="4"/>
        <v>51600</v>
      </c>
      <c r="Z24" s="59">
        <f t="shared" si="5"/>
        <v>0</v>
      </c>
    </row>
    <row r="25" spans="1:26" ht="15.75" customHeight="1" x14ac:dyDescent="0.25">
      <c r="A25" s="80" t="s">
        <v>510</v>
      </c>
      <c r="B25" s="75" t="s">
        <v>132</v>
      </c>
      <c r="D25" s="59">
        <f>D24*'Fringe Benefits'!$E$11</f>
        <v>27280.668015040541</v>
      </c>
      <c r="E25" s="59"/>
      <c r="F25" s="59"/>
      <c r="G25" s="59">
        <f>G24*'Fringe Benefits'!$E$11</f>
        <v>27280.668015040541</v>
      </c>
      <c r="H25" s="59">
        <f>H24*'Fringe Benefits'!$E$11</f>
        <v>0</v>
      </c>
      <c r="I25" s="59">
        <f>I24*'Fringe Benefits'!$E$11</f>
        <v>0</v>
      </c>
      <c r="J25" s="59">
        <f>J24*'Fringe Benefits'!$E$11</f>
        <v>0</v>
      </c>
      <c r="K25" s="59">
        <f>K24*'Fringe Benefits'!$E$11</f>
        <v>0</v>
      </c>
      <c r="L25" s="59">
        <f>L24*'Fringe Benefits'!$E$11</f>
        <v>0</v>
      </c>
      <c r="M25" s="59">
        <f>M24*'Fringe Benefits'!$E$11</f>
        <v>0</v>
      </c>
      <c r="N25" s="59">
        <f>N24*'Fringe Benefits'!$E$11</f>
        <v>0</v>
      </c>
      <c r="O25" s="59">
        <f>O24*'Fringe Benefits'!$E$11</f>
        <v>0</v>
      </c>
      <c r="P25" s="59">
        <f>P24*'Fringe Benefits'!$E$11</f>
        <v>0</v>
      </c>
      <c r="Q25" s="59">
        <f>Q24*'Fringe Benefits'!$E$11</f>
        <v>0</v>
      </c>
      <c r="R25" s="59">
        <f>R24*'Fringe Benefits'!$E$11</f>
        <v>0</v>
      </c>
      <c r="S25" s="59">
        <f>S24*'Fringe Benefits'!$E$11</f>
        <v>0</v>
      </c>
      <c r="T25" s="59">
        <f>T24*'Fringe Benefits'!$E$11</f>
        <v>0</v>
      </c>
      <c r="U25" s="59">
        <f>U24*'Fringe Benefits'!$E$11</f>
        <v>0</v>
      </c>
      <c r="V25" s="59">
        <f>V24*'Fringe Benefits'!$E$11</f>
        <v>0</v>
      </c>
      <c r="W25" s="59">
        <f>W24*'Fringe Benefits'!$E$11</f>
        <v>0</v>
      </c>
      <c r="X25" s="59"/>
      <c r="Y25" s="59">
        <f t="shared" si="4"/>
        <v>27280.668015040541</v>
      </c>
      <c r="Z25" s="59">
        <f t="shared" si="5"/>
        <v>0</v>
      </c>
    </row>
    <row r="26" spans="1:26" ht="15.75" customHeight="1" x14ac:dyDescent="0.25">
      <c r="A26" s="80" t="s">
        <v>511</v>
      </c>
      <c r="B26" s="75" t="s">
        <v>132</v>
      </c>
      <c r="D26" s="59">
        <f>SUMIF(('Data Form'!$G$6:$G$409), "K1", 'Data Form'!I$6:I$409)-D24</f>
        <v>7500</v>
      </c>
      <c r="E26" s="59"/>
      <c r="F26" s="59"/>
      <c r="G26" s="59">
        <f>SUMIF(('Data Form'!$G$6:$G$409), "K1", 'Data Form'!L$6:L$409)-G24</f>
        <v>7500</v>
      </c>
      <c r="H26" s="59">
        <f>SUMIF(('Data Form'!$G$6:$G$409), "K1", 'Data Form'!M$6:M$409)-H24</f>
        <v>0</v>
      </c>
      <c r="I26" s="59">
        <f>SUMIF(('Data Form'!$G$6:$G$409), "K1", 'Data Form'!N$6:N$409)-I24</f>
        <v>0</v>
      </c>
      <c r="J26" s="59">
        <f>SUMIF(('Data Form'!$G$6:$G$409), "K1", 'Data Form'!O$6:O$409)-J24</f>
        <v>0</v>
      </c>
      <c r="K26" s="59">
        <f>SUMIF(('Data Form'!$G$6:$G$409), "K1", 'Data Form'!P$6:P$409)-K24</f>
        <v>0</v>
      </c>
      <c r="L26" s="59">
        <f>SUMIF(('Data Form'!$G$6:$G$409), "K1", 'Data Form'!Q$6:Q$409)-L24</f>
        <v>0</v>
      </c>
      <c r="M26" s="59">
        <f>SUMIF(('Data Form'!$G$6:$G$409), "K1", 'Data Form'!R$6:R$409)-M24</f>
        <v>0</v>
      </c>
      <c r="N26" s="59">
        <f>SUMIF(('Data Form'!$G$6:$G$409), "K1", 'Data Form'!S$6:S$409)-N24</f>
        <v>0</v>
      </c>
      <c r="O26" s="59">
        <f>SUMIF(('Data Form'!$G$6:$G$409), "K1", 'Data Form'!T$6:T$409)-O24</f>
        <v>0</v>
      </c>
      <c r="P26" s="59">
        <f>SUMIF(('Data Form'!$G$6:$G$409), "K1", 'Data Form'!U$6:U$409)-P24</f>
        <v>0</v>
      </c>
      <c r="Q26" s="59">
        <f>SUMIF(('Data Form'!$G$6:$G$409), "K1", 'Data Form'!V$6:V$409)-Q24</f>
        <v>0</v>
      </c>
      <c r="R26" s="59">
        <f>SUMIF(('Data Form'!$G$6:$G$409), "K1", 'Data Form'!W$6:W$409)-R24</f>
        <v>0</v>
      </c>
      <c r="S26" s="59">
        <f>SUMIF(('Data Form'!$G$6:$G$409), "K1", 'Data Form'!X$6:X$409)-S24</f>
        <v>0</v>
      </c>
      <c r="T26" s="59">
        <f>SUMIF(('Data Form'!$G$6:$G$409), "K1", 'Data Form'!Y$6:Y$409)-T24</f>
        <v>0</v>
      </c>
      <c r="U26" s="59">
        <f>SUMIF(('Data Form'!$G$6:$G$409), "K1", 'Data Form'!Z$6:Z$409)-U24</f>
        <v>0</v>
      </c>
      <c r="V26" s="59">
        <f>SUMIF(('Data Form'!$G$6:$G$409), "K1", 'Data Form'!AA$6:AA$409)-V24</f>
        <v>0</v>
      </c>
      <c r="W26" s="59">
        <f>SUMIF(('Data Form'!$G$6:$G$409), "K1", 'Data Form'!AB$6:AB$409)-W24</f>
        <v>0</v>
      </c>
      <c r="X26" s="59"/>
      <c r="Y26" s="59">
        <f t="shared" si="4"/>
        <v>7500</v>
      </c>
      <c r="Z26" s="59">
        <f t="shared" si="5"/>
        <v>0</v>
      </c>
    </row>
    <row r="27" spans="1:26" ht="15.75" customHeight="1" x14ac:dyDescent="0.25">
      <c r="A27" s="80" t="s">
        <v>512</v>
      </c>
      <c r="B27" s="75" t="s">
        <v>189</v>
      </c>
      <c r="D27" s="59">
        <f>SUMIFS(('Data Form'!$I$6:$I$409),('Data Form'!$G$6:$G$409),"K2",('Data Form'!$D$6:$D$409),"1")</f>
        <v>85411</v>
      </c>
      <c r="E27" s="59"/>
      <c r="F27" s="59"/>
      <c r="G27" s="59">
        <f>SUMIFS(('Data Form'!L$6:L$409),('Data Form'!$G$6:$G$409),"K2",('Data Form'!$D$6:$D$409),"1")</f>
        <v>85411</v>
      </c>
      <c r="H27" s="59">
        <f>SUMIFS(('Data Form'!M$6:M$409),('Data Form'!$G$6:$G$409),"K2",('Data Form'!$D$6:$D$409),"1")</f>
        <v>0</v>
      </c>
      <c r="I27" s="59">
        <f>SUMIFS(('Data Form'!N$6:N$409),('Data Form'!$G$6:$G$409),"K2",('Data Form'!$D$6:$D$409),"1")</f>
        <v>0</v>
      </c>
      <c r="J27" s="59">
        <f>SUMIFS(('Data Form'!O$6:O$409),('Data Form'!$G$6:$G$409),"K2",('Data Form'!$D$6:$D$409),"1")</f>
        <v>0</v>
      </c>
      <c r="K27" s="59">
        <f>SUMIFS(('Data Form'!P$6:P$409),('Data Form'!$G$6:$G$409),"K2",('Data Form'!$D$6:$D$409),"1")</f>
        <v>0</v>
      </c>
      <c r="L27" s="59">
        <f>SUMIFS(('Data Form'!Q$6:Q$409),('Data Form'!$G$6:$G$409),"K2",('Data Form'!$D$6:$D$409),"1")</f>
        <v>0</v>
      </c>
      <c r="M27" s="59">
        <f>SUMIFS(('Data Form'!R$6:R$409),('Data Form'!$G$6:$G$409),"K2",('Data Form'!$D$6:$D$409),"1")</f>
        <v>0</v>
      </c>
      <c r="N27" s="59">
        <f>SUMIFS(('Data Form'!S$6:S$409),('Data Form'!$G$6:$G$409),"K2",('Data Form'!$D$6:$D$409),"1")</f>
        <v>0</v>
      </c>
      <c r="O27" s="59">
        <f>SUMIFS(('Data Form'!T$6:T$409),('Data Form'!$G$6:$G$409),"K2",('Data Form'!$D$6:$D$409),"1")</f>
        <v>0</v>
      </c>
      <c r="P27" s="59">
        <f>SUMIFS(('Data Form'!U$6:U$409),('Data Form'!$G$6:$G$409),"K2",('Data Form'!$D$6:$D$409),"1")</f>
        <v>0</v>
      </c>
      <c r="Q27" s="59">
        <f>SUMIFS(('Data Form'!V$6:V$409),('Data Form'!$G$6:$G$409),"K2",('Data Form'!$D$6:$D$409),"1")</f>
        <v>0</v>
      </c>
      <c r="R27" s="59">
        <f>SUMIFS(('Data Form'!W$6:W$409),('Data Form'!$G$6:$G$409),"K2",('Data Form'!$D$6:$D$409),"1")</f>
        <v>0</v>
      </c>
      <c r="S27" s="59">
        <f>SUMIFS(('Data Form'!X$6:X$409),('Data Form'!$G$6:$G$409),"K2",('Data Form'!$D$6:$D$409),"1")</f>
        <v>0</v>
      </c>
      <c r="T27" s="59">
        <f>SUMIFS(('Data Form'!Y$6:Y$409),('Data Form'!$G$6:$G$409),"K2",('Data Form'!$D$6:$D$409),"1")</f>
        <v>0</v>
      </c>
      <c r="U27" s="59">
        <f>SUMIFS(('Data Form'!Z$6:Z$409),('Data Form'!$G$6:$G$409),"K2",('Data Form'!$D$6:$D$409),"1")</f>
        <v>0</v>
      </c>
      <c r="V27" s="59">
        <f>SUMIFS(('Data Form'!AA$6:AA$409),('Data Form'!$G$6:$G$409),"K2",('Data Form'!$D$6:$D$409),"1")</f>
        <v>0</v>
      </c>
      <c r="W27" s="59">
        <f>SUMIFS(('Data Form'!AB$6:AB$409),('Data Form'!$G$6:$G$409),"K2",('Data Form'!$D$6:$D$409),"1")</f>
        <v>0</v>
      </c>
      <c r="X27" s="59"/>
      <c r="Y27" s="59">
        <f t="shared" si="4"/>
        <v>85411</v>
      </c>
      <c r="Z27" s="59">
        <f t="shared" si="5"/>
        <v>0</v>
      </c>
    </row>
    <row r="28" spans="1:26" ht="15.75" customHeight="1" x14ac:dyDescent="0.25">
      <c r="A28" s="80" t="s">
        <v>513</v>
      </c>
      <c r="B28" s="75" t="s">
        <v>189</v>
      </c>
      <c r="D28" s="59">
        <f>D27*'Fringe Benefits'!$E$11</f>
        <v>45156.378601407516</v>
      </c>
      <c r="E28" s="59"/>
      <c r="F28" s="59"/>
      <c r="G28" s="59">
        <f>G27*'Fringe Benefits'!$E$11</f>
        <v>45156.378601407516</v>
      </c>
      <c r="H28" s="59">
        <f>H27*'Fringe Benefits'!$E$11</f>
        <v>0</v>
      </c>
      <c r="I28" s="59">
        <f>I27*'Fringe Benefits'!$E$11</f>
        <v>0</v>
      </c>
      <c r="J28" s="59">
        <f>J27*'Fringe Benefits'!$E$11</f>
        <v>0</v>
      </c>
      <c r="K28" s="59">
        <f>K27*'Fringe Benefits'!$E$11</f>
        <v>0</v>
      </c>
      <c r="L28" s="59">
        <f>L27*'Fringe Benefits'!$E$11</f>
        <v>0</v>
      </c>
      <c r="M28" s="59">
        <f>M27*'Fringe Benefits'!$E$11</f>
        <v>0</v>
      </c>
      <c r="N28" s="59">
        <f>N27*'Fringe Benefits'!$E$11</f>
        <v>0</v>
      </c>
      <c r="O28" s="59">
        <f>O27*'Fringe Benefits'!$E$11</f>
        <v>0</v>
      </c>
      <c r="P28" s="59">
        <f>P27*'Fringe Benefits'!$E$11</f>
        <v>0</v>
      </c>
      <c r="Q28" s="59">
        <f>Q27*'Fringe Benefits'!$E$11</f>
        <v>0</v>
      </c>
      <c r="R28" s="59">
        <f>R27*'Fringe Benefits'!$E$11</f>
        <v>0</v>
      </c>
      <c r="S28" s="59">
        <f>S27*'Fringe Benefits'!$E$11</f>
        <v>0</v>
      </c>
      <c r="T28" s="59">
        <f>T27*'Fringe Benefits'!$E$11</f>
        <v>0</v>
      </c>
      <c r="U28" s="59">
        <f>U27*'Fringe Benefits'!$E$11</f>
        <v>0</v>
      </c>
      <c r="V28" s="59">
        <f>V27*'Fringe Benefits'!$E$11</f>
        <v>0</v>
      </c>
      <c r="W28" s="59">
        <f>W27*'Fringe Benefits'!$E$11</f>
        <v>0</v>
      </c>
      <c r="X28" s="59"/>
      <c r="Y28" s="59">
        <f t="shared" si="4"/>
        <v>45156.378601407516</v>
      </c>
      <c r="Z28" s="59">
        <f t="shared" si="5"/>
        <v>0</v>
      </c>
    </row>
    <row r="29" spans="1:26" ht="15.75" customHeight="1" x14ac:dyDescent="0.25">
      <c r="A29" s="80" t="s">
        <v>514</v>
      </c>
      <c r="B29" s="75" t="s">
        <v>189</v>
      </c>
      <c r="D29" s="59">
        <f>SUMIF(('Data Form'!$G$6:$G$409), "K2", 'Data Form'!I$6:I$409)-D27</f>
        <v>81200</v>
      </c>
      <c r="E29" s="59"/>
      <c r="F29" s="59"/>
      <c r="G29" s="59">
        <f>SUMIF(('Data Form'!$G$6:$G$409), "K2", 'Data Form'!L$6:L$409)-G27</f>
        <v>81200</v>
      </c>
      <c r="H29" s="59">
        <f>SUMIF(('Data Form'!$G$6:$G$409), "K2", 'Data Form'!M$6:M$409)-H27</f>
        <v>0</v>
      </c>
      <c r="I29" s="59">
        <f>SUMIF(('Data Form'!$G$6:$G$409), "K2", 'Data Form'!N$6:N$409)-I27</f>
        <v>0</v>
      </c>
      <c r="J29" s="59">
        <f>SUMIF(('Data Form'!$G$6:$G$409), "K2", 'Data Form'!O$6:O$409)-J27</f>
        <v>0</v>
      </c>
      <c r="K29" s="59">
        <f>SUMIF(('Data Form'!$G$6:$G$409), "K2", 'Data Form'!P$6:P$409)-K27</f>
        <v>0</v>
      </c>
      <c r="L29" s="59">
        <f>SUMIF(('Data Form'!$G$6:$G$409), "K2", 'Data Form'!Q$6:Q$409)-L27</f>
        <v>0</v>
      </c>
      <c r="M29" s="59">
        <f>SUMIF(('Data Form'!$G$6:$G$409), "K2", 'Data Form'!R$6:R$409)-M27</f>
        <v>0</v>
      </c>
      <c r="N29" s="59">
        <f>SUMIF(('Data Form'!$G$6:$G$409), "K2", 'Data Form'!S$6:S$409)-N27</f>
        <v>0</v>
      </c>
      <c r="O29" s="59">
        <f>SUMIF(('Data Form'!$G$6:$G$409), "K2", 'Data Form'!T$6:T$409)-O27</f>
        <v>0</v>
      </c>
      <c r="P29" s="59">
        <f>SUMIF(('Data Form'!$G$6:$G$409), "K2", 'Data Form'!U$6:U$409)-P27</f>
        <v>0</v>
      </c>
      <c r="Q29" s="59">
        <f>SUMIF(('Data Form'!$G$6:$G$409), "K2", 'Data Form'!V$6:V$409)-Q27</f>
        <v>0</v>
      </c>
      <c r="R29" s="59">
        <f>SUMIF(('Data Form'!$G$6:$G$409), "K2", 'Data Form'!W$6:W$409)-R27</f>
        <v>0</v>
      </c>
      <c r="S29" s="59">
        <f>SUMIF(('Data Form'!$G$6:$G$409), "K2", 'Data Form'!X$6:X$409)-S27</f>
        <v>0</v>
      </c>
      <c r="T29" s="59">
        <f>SUMIF(('Data Form'!$G$6:$G$409), "K2", 'Data Form'!Y$6:Y$409)-T27</f>
        <v>0</v>
      </c>
      <c r="U29" s="59">
        <f>SUMIF(('Data Form'!$G$6:$G$409), "K2", 'Data Form'!Z$6:Z$409)-U27</f>
        <v>0</v>
      </c>
      <c r="V29" s="59">
        <f>SUMIF(('Data Form'!$G$6:$G$409), "K2", 'Data Form'!AA$6:AA$409)-V27</f>
        <v>0</v>
      </c>
      <c r="W29" s="59">
        <f>SUMIF(('Data Form'!$G$6:$G$409), "K2", 'Data Form'!AB$6:AB$409)-W27</f>
        <v>0</v>
      </c>
      <c r="X29" s="59"/>
      <c r="Y29" s="59">
        <f t="shared" si="4"/>
        <v>81200</v>
      </c>
      <c r="Z29" s="59">
        <f t="shared" si="5"/>
        <v>0</v>
      </c>
    </row>
    <row r="30" spans="1:26" ht="15.75" customHeight="1" x14ac:dyDescent="0.25">
      <c r="A30" s="80" t="s">
        <v>515</v>
      </c>
      <c r="B30" s="75" t="s">
        <v>206</v>
      </c>
      <c r="D30" s="59">
        <f>SUMIFS(('Data Form'!$I$6:$I$409),('Data Form'!$G$6:$G$409),"K3",('Data Form'!$D$6:$D$409),"1")</f>
        <v>408187</v>
      </c>
      <c r="E30" s="59"/>
      <c r="F30" s="59"/>
      <c r="G30" s="59">
        <f>SUMIFS(('Data Form'!L$6:L$409),('Data Form'!$G$6:$G$409),"K3",('Data Form'!$D$6:$D$409),"1")</f>
        <v>408187</v>
      </c>
      <c r="H30" s="59">
        <f>SUMIFS(('Data Form'!M$6:M$409),('Data Form'!$G$6:$G$409),"K3",('Data Form'!$D$6:$D$409),"1")</f>
        <v>0</v>
      </c>
      <c r="I30" s="59">
        <f>SUMIFS(('Data Form'!N$6:N$409),('Data Form'!$G$6:$G$409),"K3",('Data Form'!$D$6:$D$409),"1")</f>
        <v>0</v>
      </c>
      <c r="J30" s="59">
        <f>SUMIFS(('Data Form'!O$6:O$409),('Data Form'!$G$6:$G$409),"K3",('Data Form'!$D$6:$D$409),"1")</f>
        <v>0</v>
      </c>
      <c r="K30" s="59">
        <f>SUMIFS(('Data Form'!P$6:P$409),('Data Form'!$G$6:$G$409),"K3",('Data Form'!$D$6:$D$409),"1")</f>
        <v>0</v>
      </c>
      <c r="L30" s="59">
        <f>SUMIFS(('Data Form'!Q$6:Q$409),('Data Form'!$G$6:$G$409),"K3",('Data Form'!$D$6:$D$409),"1")</f>
        <v>0</v>
      </c>
      <c r="M30" s="59">
        <f>SUMIFS(('Data Form'!R$6:R$409),('Data Form'!$G$6:$G$409),"K3",('Data Form'!$D$6:$D$409),"1")</f>
        <v>0</v>
      </c>
      <c r="N30" s="59">
        <f>SUMIFS(('Data Form'!S$6:S$409),('Data Form'!$G$6:$G$409),"K3",('Data Form'!$D$6:$D$409),"1")</f>
        <v>0</v>
      </c>
      <c r="O30" s="59">
        <f>SUMIFS(('Data Form'!T$6:T$409),('Data Form'!$G$6:$G$409),"K3",('Data Form'!$D$6:$D$409),"1")</f>
        <v>0</v>
      </c>
      <c r="P30" s="59">
        <f>SUMIFS(('Data Form'!U$6:U$409),('Data Form'!$G$6:$G$409),"K3",('Data Form'!$D$6:$D$409),"1")</f>
        <v>0</v>
      </c>
      <c r="Q30" s="59">
        <f>SUMIFS(('Data Form'!V$6:V$409),('Data Form'!$G$6:$G$409),"K3",('Data Form'!$D$6:$D$409),"1")</f>
        <v>0</v>
      </c>
      <c r="R30" s="59">
        <f>SUMIFS(('Data Form'!W$6:W$409),('Data Form'!$G$6:$G$409),"K3",('Data Form'!$D$6:$D$409),"1")</f>
        <v>0</v>
      </c>
      <c r="S30" s="59">
        <f>SUMIFS(('Data Form'!X$6:X$409),('Data Form'!$G$6:$G$409),"K3",('Data Form'!$D$6:$D$409),"1")</f>
        <v>0</v>
      </c>
      <c r="T30" s="59">
        <f>SUMIFS(('Data Form'!Y$6:Y$409),('Data Form'!$G$6:$G$409),"K3",('Data Form'!$D$6:$D$409),"1")</f>
        <v>0</v>
      </c>
      <c r="U30" s="59">
        <f>SUMIFS(('Data Form'!Z$6:Z$409),('Data Form'!$G$6:$G$409),"K3",('Data Form'!$D$6:$D$409),"1")</f>
        <v>0</v>
      </c>
      <c r="V30" s="59">
        <f>SUMIFS(('Data Form'!AA$6:AA$409),('Data Form'!$G$6:$G$409),"K3",('Data Form'!$D$6:$D$409),"1")</f>
        <v>0</v>
      </c>
      <c r="W30" s="59">
        <f>SUMIFS(('Data Form'!AB$6:AB$409),('Data Form'!$G$6:$G$409),"K3",('Data Form'!$D$6:$D$409),"1")</f>
        <v>0</v>
      </c>
      <c r="X30" s="59"/>
      <c r="Y30" s="59">
        <f t="shared" si="4"/>
        <v>408187</v>
      </c>
      <c r="Z30" s="59">
        <f t="shared" si="5"/>
        <v>0</v>
      </c>
    </row>
    <row r="31" spans="1:26" ht="15.75" customHeight="1" x14ac:dyDescent="0.25">
      <c r="A31" s="80" t="s">
        <v>516</v>
      </c>
      <c r="B31" s="75" t="s">
        <v>206</v>
      </c>
      <c r="D31" s="59">
        <f>D30*'Fringe Benefits'!$E$11</f>
        <v>215806.47354758438</v>
      </c>
      <c r="E31" s="59"/>
      <c r="F31" s="59"/>
      <c r="G31" s="59">
        <f>G30*'Fringe Benefits'!$E$11</f>
        <v>215806.47354758438</v>
      </c>
      <c r="H31" s="59">
        <f>H30*'Fringe Benefits'!$E$11</f>
        <v>0</v>
      </c>
      <c r="I31" s="59">
        <f>I30*'Fringe Benefits'!$E$11</f>
        <v>0</v>
      </c>
      <c r="J31" s="59">
        <f>J30*'Fringe Benefits'!$E$11</f>
        <v>0</v>
      </c>
      <c r="K31" s="59">
        <f>K30*'Fringe Benefits'!$E$11</f>
        <v>0</v>
      </c>
      <c r="L31" s="59">
        <f>L30*'Fringe Benefits'!$E$11</f>
        <v>0</v>
      </c>
      <c r="M31" s="59">
        <f>M30*'Fringe Benefits'!$E$11</f>
        <v>0</v>
      </c>
      <c r="N31" s="59">
        <f>N30*'Fringe Benefits'!$E$11</f>
        <v>0</v>
      </c>
      <c r="O31" s="59">
        <f>O30*'Fringe Benefits'!$E$11</f>
        <v>0</v>
      </c>
      <c r="P31" s="59">
        <f>P30*'Fringe Benefits'!$E$11</f>
        <v>0</v>
      </c>
      <c r="Q31" s="59">
        <f>Q30*'Fringe Benefits'!$E$11</f>
        <v>0</v>
      </c>
      <c r="R31" s="59">
        <f>R30*'Fringe Benefits'!$E$11</f>
        <v>0</v>
      </c>
      <c r="S31" s="59">
        <f>S30*'Fringe Benefits'!$E$11</f>
        <v>0</v>
      </c>
      <c r="T31" s="59">
        <f>T30*'Fringe Benefits'!$E$11</f>
        <v>0</v>
      </c>
      <c r="U31" s="59">
        <f>U30*'Fringe Benefits'!$E$11</f>
        <v>0</v>
      </c>
      <c r="V31" s="59">
        <f>V30*'Fringe Benefits'!$E$11</f>
        <v>0</v>
      </c>
      <c r="W31" s="59">
        <f>W30*'Fringe Benefits'!$E$11</f>
        <v>0</v>
      </c>
      <c r="X31" s="59"/>
      <c r="Y31" s="59">
        <f t="shared" si="4"/>
        <v>215806.47354758438</v>
      </c>
      <c r="Z31" s="59">
        <f t="shared" si="5"/>
        <v>0</v>
      </c>
    </row>
    <row r="32" spans="1:26" ht="15.75" customHeight="1" x14ac:dyDescent="0.25">
      <c r="A32" s="80" t="s">
        <v>517</v>
      </c>
      <c r="B32" s="75" t="s">
        <v>206</v>
      </c>
      <c r="D32" s="59">
        <f>SUMIF(('Data Form'!$G$6:$G$409), "K3", 'Data Form'!I$6:I$409)-D30</f>
        <v>89700</v>
      </c>
      <c r="E32" s="59"/>
      <c r="F32" s="59"/>
      <c r="G32" s="59">
        <f>SUMIF(('Data Form'!$G$6:$G$409), "K3", 'Data Form'!L$6:L$409)-G30</f>
        <v>89700</v>
      </c>
      <c r="H32" s="59">
        <f>SUMIF(('Data Form'!$G$6:$G$409), "K3", 'Data Form'!M$6:M$409)-H30</f>
        <v>0</v>
      </c>
      <c r="I32" s="59">
        <f>SUMIF(('Data Form'!$G$6:$G$409), "K3", 'Data Form'!N$6:N$409)-I30</f>
        <v>0</v>
      </c>
      <c r="J32" s="59">
        <f>SUMIF(('Data Form'!$G$6:$G$409), "K3", 'Data Form'!O$6:O$409)-J30</f>
        <v>0</v>
      </c>
      <c r="K32" s="59">
        <f>SUMIF(('Data Form'!$G$6:$G$409), "K3", 'Data Form'!P$6:P$409)-K30</f>
        <v>0</v>
      </c>
      <c r="L32" s="59">
        <f>SUMIF(('Data Form'!$G$6:$G$409), "K3", 'Data Form'!Q$6:Q$409)-L30</f>
        <v>0</v>
      </c>
      <c r="M32" s="59">
        <f>SUMIF(('Data Form'!$G$6:$G$409), "K3", 'Data Form'!R$6:R$409)-M30</f>
        <v>0</v>
      </c>
      <c r="N32" s="59">
        <f>SUMIF(('Data Form'!$G$6:$G$409), "K3", 'Data Form'!S$6:S$409)-N30</f>
        <v>0</v>
      </c>
      <c r="O32" s="59">
        <f>SUMIF(('Data Form'!$G$6:$G$409), "K3", 'Data Form'!T$6:T$409)-O30</f>
        <v>0</v>
      </c>
      <c r="P32" s="59">
        <f>SUMIF(('Data Form'!$G$6:$G$409), "K3", 'Data Form'!U$6:U$409)-P30</f>
        <v>0</v>
      </c>
      <c r="Q32" s="59">
        <f>SUMIF(('Data Form'!$G$6:$G$409), "K3", 'Data Form'!V$6:V$409)-Q30</f>
        <v>0</v>
      </c>
      <c r="R32" s="59">
        <f>SUMIF(('Data Form'!$G$6:$G$409), "K3", 'Data Form'!W$6:W$409)-R30</f>
        <v>0</v>
      </c>
      <c r="S32" s="59">
        <f>SUMIF(('Data Form'!$G$6:$G$409), "K3", 'Data Form'!X$6:X$409)-S30</f>
        <v>0</v>
      </c>
      <c r="T32" s="59">
        <f>SUMIF(('Data Form'!$G$6:$G$409), "K3", 'Data Form'!Y$6:Y$409)-T30</f>
        <v>0</v>
      </c>
      <c r="U32" s="59">
        <f>SUMIF(('Data Form'!$G$6:$G$409), "K3", 'Data Form'!Z$6:Z$409)-U30</f>
        <v>0</v>
      </c>
      <c r="V32" s="59">
        <f>SUMIF(('Data Form'!$G$6:$G$409), "K3", 'Data Form'!AA$6:AA$409)-V30</f>
        <v>0</v>
      </c>
      <c r="W32" s="59">
        <f>SUMIF(('Data Form'!$G$6:$G$409), "K3", 'Data Form'!AB$6:AB$409)-W30</f>
        <v>0</v>
      </c>
      <c r="X32" s="59"/>
      <c r="Y32" s="59">
        <f t="shared" si="4"/>
        <v>89700</v>
      </c>
      <c r="Z32" s="59">
        <f t="shared" si="5"/>
        <v>0</v>
      </c>
    </row>
    <row r="33" spans="1:26" ht="15.75" customHeight="1" x14ac:dyDescent="0.25">
      <c r="A33" s="114" t="s">
        <v>518</v>
      </c>
      <c r="B33" s="75"/>
      <c r="C33" s="75"/>
      <c r="D33" s="111">
        <f>SUM(D12:E32)</f>
        <v>7815403.5026281327</v>
      </c>
      <c r="E33" s="108"/>
      <c r="F33" s="108"/>
      <c r="G33" s="111">
        <f t="shared" ref="G33:W33" si="6">SUM(G12:G32)</f>
        <v>7815403.5026281327</v>
      </c>
      <c r="H33" s="111">
        <f t="shared" si="6"/>
        <v>0</v>
      </c>
      <c r="I33" s="111">
        <f t="shared" si="6"/>
        <v>0</v>
      </c>
      <c r="J33" s="111">
        <f t="shared" si="6"/>
        <v>0</v>
      </c>
      <c r="K33" s="111">
        <f t="shared" si="6"/>
        <v>0</v>
      </c>
      <c r="L33" s="111">
        <f t="shared" si="6"/>
        <v>0</v>
      </c>
      <c r="M33" s="111">
        <f t="shared" si="6"/>
        <v>0</v>
      </c>
      <c r="N33" s="111">
        <f t="shared" si="6"/>
        <v>0</v>
      </c>
      <c r="O33" s="111">
        <f t="shared" si="6"/>
        <v>0</v>
      </c>
      <c r="P33" s="111">
        <f t="shared" si="6"/>
        <v>0</v>
      </c>
      <c r="Q33" s="111">
        <f t="shared" si="6"/>
        <v>0</v>
      </c>
      <c r="R33" s="111">
        <f t="shared" si="6"/>
        <v>0</v>
      </c>
      <c r="S33" s="111">
        <f t="shared" si="6"/>
        <v>0</v>
      </c>
      <c r="T33" s="111">
        <f t="shared" si="6"/>
        <v>0</v>
      </c>
      <c r="U33" s="111">
        <f t="shared" si="6"/>
        <v>0</v>
      </c>
      <c r="V33" s="111">
        <f t="shared" si="6"/>
        <v>0</v>
      </c>
      <c r="W33" s="111">
        <f t="shared" si="6"/>
        <v>0</v>
      </c>
      <c r="X33" s="111"/>
      <c r="Y33" s="111">
        <f t="shared" ref="Y33:Z33" si="7">SUM(Y12:Y32)</f>
        <v>7815403.5026281327</v>
      </c>
      <c r="Z33" s="111">
        <f t="shared" si="7"/>
        <v>0</v>
      </c>
    </row>
    <row r="34" spans="1:26" ht="15.75" customHeight="1" x14ac:dyDescent="0.25">
      <c r="A34" s="114"/>
      <c r="B34" s="75"/>
      <c r="C34" s="7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15.75" customHeight="1" x14ac:dyDescent="0.25">
      <c r="B35" s="75" t="s">
        <v>519</v>
      </c>
      <c r="D35" s="108">
        <f>'Fringe Benefits'!$Z$20</f>
        <v>7815403.5026281327</v>
      </c>
      <c r="E35" s="112" t="s">
        <v>520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5.75" customHeight="1" x14ac:dyDescent="0.25">
      <c r="B36" s="75"/>
      <c r="D36" s="108"/>
      <c r="E36" s="112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5.75" customHeight="1" x14ac:dyDescent="0.25">
      <c r="A37" s="115" t="s">
        <v>521</v>
      </c>
      <c r="B37" s="75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5.75" customHeight="1" x14ac:dyDescent="0.25">
      <c r="A38" s="80" t="s">
        <v>522</v>
      </c>
      <c r="B38" s="75" t="s">
        <v>523</v>
      </c>
      <c r="C38" s="43"/>
      <c r="D38" s="59">
        <f>SUMIFS(('Data Form'!I$6:I$394),('Data Form'!$D$6:$D$394),"1", ('Data Form'!$E$6:$E$394), "S",('Data Form'!$H$6:$H$394),"SL")</f>
        <v>3625695</v>
      </c>
      <c r="E38" s="59"/>
      <c r="F38" s="59"/>
      <c r="G38" s="59">
        <f>SUMIFS(('Data Form'!L$6:L$394),('Data Form'!$D$6:$D$394),"1", ('Data Form'!$E$6:$E$394), "S",('Data Form'!$H$6:$H$394),"SL")</f>
        <v>3625695</v>
      </c>
      <c r="H38" s="59">
        <f>SUMIFS(('Data Form'!M$6:M$394),('Data Form'!$D$6:$D$394),"1", ('Data Form'!$E$6:$E$394), "S",('Data Form'!$H$6:$H$394),"SL")</f>
        <v>0</v>
      </c>
      <c r="I38" s="59">
        <f>SUMIFS(('Data Form'!N$6:N$394),('Data Form'!$D$6:$D$394),"1", ('Data Form'!$E$6:$E$394), "S",('Data Form'!$H$6:$H$394),"SL")</f>
        <v>0</v>
      </c>
      <c r="J38" s="59">
        <f>SUMIFS(('Data Form'!O$6:O$394),('Data Form'!$D$6:$D$394),"1", ('Data Form'!$E$6:$E$394), "S",('Data Form'!$H$6:$H$394),"SL")</f>
        <v>0</v>
      </c>
      <c r="K38" s="59">
        <f>SUMIFS(('Data Form'!P$6:P$394),('Data Form'!$D$6:$D$394),"1", ('Data Form'!$E$6:$E$394), "S",('Data Form'!$H$6:$H$394),"SL")</f>
        <v>0</v>
      </c>
      <c r="L38" s="59">
        <f>SUMIFS(('Data Form'!Q$6:Q$394),('Data Form'!$D$6:$D$394),"1", ('Data Form'!$E$6:$E$394), "S",('Data Form'!$H$6:$H$394),"SL")</f>
        <v>0</v>
      </c>
      <c r="M38" s="59">
        <f>SUMIFS(('Data Form'!R$6:R$394),('Data Form'!$D$6:$D$394),"1", ('Data Form'!$E$6:$E$394), "S",('Data Form'!$H$6:$H$394),"SL")</f>
        <v>0</v>
      </c>
      <c r="N38" s="59">
        <f>SUMIFS(('Data Form'!S$6:S$394),('Data Form'!$D$6:$D$394),"1", ('Data Form'!$E$6:$E$394), "S",('Data Form'!$H$6:$H$394),"SL")</f>
        <v>0</v>
      </c>
      <c r="O38" s="59">
        <f>SUMIFS(('Data Form'!T$6:T$394),('Data Form'!$D$6:$D$394),"1", ('Data Form'!$E$6:$E$394), "S",('Data Form'!$H$6:$H$394),"SL")</f>
        <v>0</v>
      </c>
      <c r="P38" s="59">
        <f>SUMIFS(('Data Form'!U$6:U$394),('Data Form'!$D$6:$D$394),"1", ('Data Form'!$E$6:$E$394), "S",('Data Form'!$H$6:$H$394),"SL")</f>
        <v>0</v>
      </c>
      <c r="Q38" s="59">
        <f>SUMIFS(('Data Form'!V$6:V$394),('Data Form'!$D$6:$D$394),"1", ('Data Form'!$E$6:$E$394), "S",('Data Form'!$H$6:$H$394),"SL")</f>
        <v>0</v>
      </c>
      <c r="R38" s="59">
        <f>SUMIFS(('Data Form'!W$6:W$394),('Data Form'!$D$6:$D$394),"1", ('Data Form'!$E$6:$E$394), "S",('Data Form'!$H$6:$H$394),"SL")</f>
        <v>0</v>
      </c>
      <c r="S38" s="59">
        <f>SUMIFS(('Data Form'!X$6:X$394),('Data Form'!$D$6:$D$394),"1", ('Data Form'!$E$6:$E$394), "S",('Data Form'!$H$6:$H$394),"SL")</f>
        <v>0</v>
      </c>
      <c r="T38" s="59">
        <f>SUMIFS(('Data Form'!Y$6:Y$394),('Data Form'!$D$6:$D$394),"1", ('Data Form'!$E$6:$E$394), "S",('Data Form'!$H$6:$H$394),"SL")</f>
        <v>0</v>
      </c>
      <c r="U38" s="59">
        <f>SUMIFS(('Data Form'!Z$6:Z$394),('Data Form'!$D$6:$D$394),"1", ('Data Form'!$E$6:$E$394), "S",('Data Form'!$H$6:$H$394),"SL")</f>
        <v>0</v>
      </c>
      <c r="V38" s="59">
        <f>SUMIFS(('Data Form'!AA$6:AA$394),('Data Form'!$D$6:$D$394),"1", ('Data Form'!$E$6:$E$394), "S",('Data Form'!$H$6:$H$394),"SL")</f>
        <v>0</v>
      </c>
      <c r="W38" s="59">
        <f>SUMIFS(('Data Form'!AB$6:AB$394),('Data Form'!$D$6:$D$394),"1", ('Data Form'!$E$6:$E$394), "S",('Data Form'!$H$6:$H$394),"SL")</f>
        <v>0</v>
      </c>
      <c r="X38" s="59"/>
      <c r="Y38" s="59">
        <f t="shared" ref="Y38:Y43" si="8">SUM(G38:X38)</f>
        <v>3625695</v>
      </c>
      <c r="Z38" s="59">
        <f t="shared" ref="Z38:Z43" si="9">Y38-D38</f>
        <v>0</v>
      </c>
    </row>
    <row r="39" spans="1:26" ht="15.75" customHeight="1" x14ac:dyDescent="0.25">
      <c r="A39" s="80" t="s">
        <v>524</v>
      </c>
      <c r="B39" s="75" t="s">
        <v>523</v>
      </c>
      <c r="C39" s="43"/>
      <c r="D39" s="103">
        <f>(D38*'Fringe Benefits'!$E$11)+(D41*'Fringe Benefits'!E11)-'Summary Data Part A'!J93</f>
        <v>2140704.5026281332</v>
      </c>
      <c r="E39" s="103"/>
      <c r="F39" s="103"/>
      <c r="G39" s="103">
        <f>(G38*'Fringe Benefits'!$E$11)+(G41*'Fringe Benefits'!$E$11)-'Summary Data Part C'!G42</f>
        <v>2140704.5026281332</v>
      </c>
      <c r="H39" s="103">
        <f>(H38*'Fringe Benefits'!$E$11)+(H41*'Fringe Benefits'!$E$11)-'Summary Data Part C'!H42</f>
        <v>0</v>
      </c>
      <c r="I39" s="103">
        <f>(I38*'Fringe Benefits'!$E$11)+(I41*'Fringe Benefits'!$E$11)-'Summary Data Part C'!I42</f>
        <v>0</v>
      </c>
      <c r="J39" s="103">
        <f>(J38*'Fringe Benefits'!$E$11)+(J41*'Fringe Benefits'!$E$11)-'Summary Data Part C'!J42</f>
        <v>0</v>
      </c>
      <c r="K39" s="103">
        <f>(K38*'Fringe Benefits'!$E$11)+(K41*'Fringe Benefits'!$E$11)-'Summary Data Part C'!K42</f>
        <v>0</v>
      </c>
      <c r="L39" s="103">
        <f>(L38*'Fringe Benefits'!$E$11)+(L41*'Fringe Benefits'!$E$11)-'Summary Data Part C'!L42</f>
        <v>0</v>
      </c>
      <c r="M39" s="103">
        <f>(M38*'Fringe Benefits'!$E$11)+(M41*'Fringe Benefits'!$E$11)-'Summary Data Part C'!M42</f>
        <v>0</v>
      </c>
      <c r="N39" s="103">
        <f>(N38*'Fringe Benefits'!$E$11)+(N41*'Fringe Benefits'!$E$11)-'Summary Data Part C'!N42</f>
        <v>0</v>
      </c>
      <c r="O39" s="103">
        <f>(O38*'Fringe Benefits'!$E$11)+(O41*'Fringe Benefits'!$E$11)-'Summary Data Part C'!O42</f>
        <v>0</v>
      </c>
      <c r="P39" s="103">
        <f>(P38*'Fringe Benefits'!$E$11)+(P41*'Fringe Benefits'!$E$11)-'Summary Data Part C'!P42</f>
        <v>0</v>
      </c>
      <c r="Q39" s="103">
        <f>(Q38*'Fringe Benefits'!$E$11)+(Q41*'Fringe Benefits'!$E$11)-'Summary Data Part C'!Q42</f>
        <v>0</v>
      </c>
      <c r="R39" s="103">
        <f>(R38*'Fringe Benefits'!$E$11)+(R41*'Fringe Benefits'!$E$11)-'Summary Data Part C'!R42</f>
        <v>0</v>
      </c>
      <c r="S39" s="103">
        <f>(S38*'Fringe Benefits'!$E$11)+(S41*'Fringe Benefits'!$E$11)-'Summary Data Part C'!S42</f>
        <v>0</v>
      </c>
      <c r="T39" s="103">
        <f>(T38*'Fringe Benefits'!$E$11)+(T41*'Fringe Benefits'!$E$11)-'Summary Data Part C'!T42</f>
        <v>0</v>
      </c>
      <c r="U39" s="103">
        <f>(U38*'Fringe Benefits'!$E$11)+(U41*'Fringe Benefits'!$E$11)-'Summary Data Part C'!U42</f>
        <v>0</v>
      </c>
      <c r="V39" s="103">
        <f>(V38*'Fringe Benefits'!$E$11)+(V41*'Fringe Benefits'!$E$11)-'Summary Data Part C'!V42</f>
        <v>0</v>
      </c>
      <c r="W39" s="103">
        <f>(W38*'Fringe Benefits'!$E$11)+(W41*'Fringe Benefits'!$E$11)-'Summary Data Part C'!W42</f>
        <v>0</v>
      </c>
      <c r="X39" s="103"/>
      <c r="Y39" s="103">
        <f t="shared" si="8"/>
        <v>2140704.5026281332</v>
      </c>
      <c r="Z39" s="103">
        <f t="shared" si="9"/>
        <v>0</v>
      </c>
    </row>
    <row r="40" spans="1:26" ht="15.75" customHeight="1" x14ac:dyDescent="0.25">
      <c r="A40" s="80" t="s">
        <v>525</v>
      </c>
      <c r="B40" s="75" t="s">
        <v>523</v>
      </c>
      <c r="C40" s="43"/>
      <c r="D40" s="59">
        <f>SUMIFS(('Data Form'!I$6:I$394), ('Data Form'!$E$6:$E$394), "S",('Data Form'!$H$6:$H$394),"SL")-D38</f>
        <v>1613400</v>
      </c>
      <c r="E40" s="59"/>
      <c r="F40" s="59"/>
      <c r="G40" s="59">
        <f>SUMIFS(('Data Form'!L$6:L$394), ('Data Form'!$E$6:$E$394), "S",('Data Form'!$H$6:$H$394),"SL")-G38</f>
        <v>1613400</v>
      </c>
      <c r="H40" s="59">
        <f>SUMIFS(('Data Form'!M$6:M$394), ('Data Form'!$E$6:$E$394), "S",('Data Form'!$H$6:$H$394),"SL")-H38</f>
        <v>0</v>
      </c>
      <c r="I40" s="59">
        <f>SUMIFS(('Data Form'!N$6:N$394), ('Data Form'!$E$6:$E$394), "S",('Data Form'!$H$6:$H$394),"SL")-I38</f>
        <v>0</v>
      </c>
      <c r="J40" s="59">
        <f>SUMIFS(('Data Form'!O$6:O$394), ('Data Form'!$E$6:$E$394), "S",('Data Form'!$H$6:$H$394),"SL")-J38</f>
        <v>0</v>
      </c>
      <c r="K40" s="59">
        <f>SUMIFS(('Data Form'!P$6:P$394), ('Data Form'!$E$6:$E$394), "S",('Data Form'!$H$6:$H$394),"SL")-K38</f>
        <v>0</v>
      </c>
      <c r="L40" s="59">
        <f>SUMIFS(('Data Form'!Q$6:Q$394), ('Data Form'!$E$6:$E$394), "S",('Data Form'!$H$6:$H$394),"SL")-L38</f>
        <v>0</v>
      </c>
      <c r="M40" s="59">
        <f>SUMIFS(('Data Form'!R$6:R$394), ('Data Form'!$E$6:$E$394), "S",('Data Form'!$H$6:$H$394),"SL")-M38</f>
        <v>0</v>
      </c>
      <c r="N40" s="59">
        <f>SUMIFS(('Data Form'!S$6:S$394), ('Data Form'!$E$6:$E$394), "S",('Data Form'!$H$6:$H$394),"SL")-N38</f>
        <v>0</v>
      </c>
      <c r="O40" s="59">
        <f>SUMIFS(('Data Form'!T$6:T$394), ('Data Form'!$E$6:$E$394), "S",('Data Form'!$H$6:$H$394),"SL")-O38</f>
        <v>0</v>
      </c>
      <c r="P40" s="59">
        <f>SUMIFS(('Data Form'!U$6:U$394), ('Data Form'!$E$6:$E$394), "S",('Data Form'!$H$6:$H$394),"SL")-P38</f>
        <v>0</v>
      </c>
      <c r="Q40" s="59">
        <f>SUMIFS(('Data Form'!V$6:V$394), ('Data Form'!$E$6:$E$394), "S",('Data Form'!$H$6:$H$394),"SL")-Q38</f>
        <v>0</v>
      </c>
      <c r="R40" s="59">
        <f>SUMIFS(('Data Form'!W$6:W$394), ('Data Form'!$E$6:$E$394), "S",('Data Form'!$H$6:$H$394),"SL")-R38</f>
        <v>0</v>
      </c>
      <c r="S40" s="59">
        <f>SUMIFS(('Data Form'!X$6:X$394), ('Data Form'!$E$6:$E$394), "S",('Data Form'!$H$6:$H$394),"SL")-S38</f>
        <v>0</v>
      </c>
      <c r="T40" s="59">
        <f>SUMIFS(('Data Form'!Y$6:Y$394), ('Data Form'!$E$6:$E$394), "S",('Data Form'!$H$6:$H$394),"SL")-T38</f>
        <v>0</v>
      </c>
      <c r="U40" s="59">
        <f>SUMIFS(('Data Form'!Z$6:Z$394), ('Data Form'!$E$6:$E$394), "S",('Data Form'!$H$6:$H$394),"SL")-U38</f>
        <v>0</v>
      </c>
      <c r="V40" s="59">
        <f>SUMIFS(('Data Form'!AA$6:AA$394), ('Data Form'!$E$6:$E$394), "S",('Data Form'!$H$6:$H$394),"SL")-V38</f>
        <v>0</v>
      </c>
      <c r="W40" s="59">
        <f>SUMIFS(('Data Form'!AB$6:AB$394), ('Data Form'!$E$6:$E$394), "S",('Data Form'!$H$6:$H$394),"SL")-W38</f>
        <v>0</v>
      </c>
      <c r="X40" s="59"/>
      <c r="Y40" s="59">
        <f t="shared" si="8"/>
        <v>1613400</v>
      </c>
      <c r="Z40" s="59">
        <f t="shared" si="9"/>
        <v>0</v>
      </c>
    </row>
    <row r="41" spans="1:26" ht="15.75" customHeight="1" x14ac:dyDescent="0.25">
      <c r="A41" s="80" t="s">
        <v>526</v>
      </c>
      <c r="B41" s="75" t="s">
        <v>527</v>
      </c>
      <c r="C41" s="43"/>
      <c r="D41" s="59">
        <f>SUMIFS(('Data Form'!I$6:I$394),('Data Form'!$D$6:$D$394),"1", ('Data Form'!$E$6:$E$394), "S",('Data Form'!$H$6:$H$394),"F")</f>
        <v>423339</v>
      </c>
      <c r="E41" s="59"/>
      <c r="F41" s="59"/>
      <c r="G41" s="59">
        <f>SUMIFS(('Data Form'!L$6:L$394),('Data Form'!$D$6:$D$394),"1", ('Data Form'!$E$6:$E$394), "S",('Data Form'!$H$6:$H$394),"F")</f>
        <v>423339</v>
      </c>
      <c r="H41" s="59">
        <f>SUMIFS(('Data Form'!M$6:M$394),('Data Form'!$D$6:$D$394),"1", ('Data Form'!$E$6:$E$394), "S",('Data Form'!$H$6:$H$394),"F")</f>
        <v>0</v>
      </c>
      <c r="I41" s="59">
        <f>SUMIFS(('Data Form'!N$6:N$394),('Data Form'!$D$6:$D$394),"1", ('Data Form'!$E$6:$E$394), "S",('Data Form'!$H$6:$H$394),"F")</f>
        <v>0</v>
      </c>
      <c r="J41" s="59">
        <f>SUMIFS(('Data Form'!O$6:O$394),('Data Form'!$D$6:$D$394),"1", ('Data Form'!$E$6:$E$394), "S",('Data Form'!$H$6:$H$394),"F")</f>
        <v>0</v>
      </c>
      <c r="K41" s="59">
        <f>SUMIFS(('Data Form'!P$6:P$394),('Data Form'!$D$6:$D$394),"1", ('Data Form'!$E$6:$E$394), "S",('Data Form'!$H$6:$H$394),"F")</f>
        <v>0</v>
      </c>
      <c r="L41" s="59">
        <f>SUMIFS(('Data Form'!Q$6:Q$394),('Data Form'!$D$6:$D$394),"1", ('Data Form'!$E$6:$E$394), "S",('Data Form'!$H$6:$H$394),"F")</f>
        <v>0</v>
      </c>
      <c r="M41" s="59">
        <f>SUMIFS(('Data Form'!R$6:R$394),('Data Form'!$D$6:$D$394),"1", ('Data Form'!$E$6:$E$394), "S",('Data Form'!$H$6:$H$394),"F")</f>
        <v>0</v>
      </c>
      <c r="N41" s="59">
        <f>SUMIFS(('Data Form'!S$6:S$394),('Data Form'!$D$6:$D$394),"1", ('Data Form'!$E$6:$E$394), "S",('Data Form'!$H$6:$H$394),"F")</f>
        <v>0</v>
      </c>
      <c r="O41" s="59">
        <f>SUMIFS(('Data Form'!T$6:T$394),('Data Form'!$D$6:$D$394),"1", ('Data Form'!$E$6:$E$394), "S",('Data Form'!$H$6:$H$394),"F")</f>
        <v>0</v>
      </c>
      <c r="P41" s="59">
        <f>SUMIFS(('Data Form'!U$6:U$394),('Data Form'!$D$6:$D$394),"1", ('Data Form'!$E$6:$E$394), "S",('Data Form'!$H$6:$H$394),"F")</f>
        <v>0</v>
      </c>
      <c r="Q41" s="59">
        <f>SUMIFS(('Data Form'!V$6:V$394),('Data Form'!$D$6:$D$394),"1", ('Data Form'!$E$6:$E$394), "S",('Data Form'!$H$6:$H$394),"F")</f>
        <v>0</v>
      </c>
      <c r="R41" s="59">
        <f>SUMIFS(('Data Form'!W$6:W$394),('Data Form'!$D$6:$D$394),"1", ('Data Form'!$E$6:$E$394), "S",('Data Form'!$H$6:$H$394),"F")</f>
        <v>0</v>
      </c>
      <c r="S41" s="59">
        <f>SUMIFS(('Data Form'!X$6:X$394),('Data Form'!$D$6:$D$394),"1", ('Data Form'!$E$6:$E$394), "S",('Data Form'!$H$6:$H$394),"F")</f>
        <v>0</v>
      </c>
      <c r="T41" s="59">
        <f>SUMIFS(('Data Form'!Y$6:Y$394),('Data Form'!$D$6:$D$394),"1", ('Data Form'!$E$6:$E$394), "S",('Data Form'!$H$6:$H$394),"F")</f>
        <v>0</v>
      </c>
      <c r="U41" s="59">
        <f>SUMIFS(('Data Form'!Z$6:Z$394),('Data Form'!$D$6:$D$394),"1", ('Data Form'!$E$6:$E$394), "S",('Data Form'!$H$6:$H$394),"F")</f>
        <v>0</v>
      </c>
      <c r="V41" s="59">
        <f>SUMIFS(('Data Form'!AA$6:AA$394),('Data Form'!$D$6:$D$394),"1", ('Data Form'!$E$6:$E$394), "S",('Data Form'!$H$6:$H$394),"F")</f>
        <v>0</v>
      </c>
      <c r="W41" s="59">
        <f>SUMIFS(('Data Form'!AB$6:AB$394),('Data Form'!$D$6:$D$394),"1", ('Data Form'!$E$6:$E$394), "S",('Data Form'!$H$6:$H$394),"F")</f>
        <v>0</v>
      </c>
      <c r="X41" s="59"/>
      <c r="Y41" s="59">
        <f t="shared" si="8"/>
        <v>423339</v>
      </c>
      <c r="Z41" s="59">
        <f t="shared" si="9"/>
        <v>0</v>
      </c>
    </row>
    <row r="42" spans="1:26" ht="15.75" customHeight="1" x14ac:dyDescent="0.25">
      <c r="A42" s="80" t="s">
        <v>528</v>
      </c>
      <c r="B42" s="75" t="s">
        <v>527</v>
      </c>
      <c r="C42" s="43"/>
      <c r="D42" s="103">
        <f>'Summary Data Part A'!J93</f>
        <v>0</v>
      </c>
      <c r="E42" s="103"/>
      <c r="F42" s="103"/>
      <c r="G42" s="103">
        <f t="shared" ref="G42:W42" si="10">(G41/$Y$41)*$D$42</f>
        <v>0</v>
      </c>
      <c r="H42" s="103">
        <f t="shared" si="10"/>
        <v>0</v>
      </c>
      <c r="I42" s="103">
        <f t="shared" si="10"/>
        <v>0</v>
      </c>
      <c r="J42" s="103">
        <f t="shared" si="10"/>
        <v>0</v>
      </c>
      <c r="K42" s="103">
        <f t="shared" si="10"/>
        <v>0</v>
      </c>
      <c r="L42" s="103">
        <f t="shared" si="10"/>
        <v>0</v>
      </c>
      <c r="M42" s="103">
        <f t="shared" si="10"/>
        <v>0</v>
      </c>
      <c r="N42" s="103">
        <f t="shared" si="10"/>
        <v>0</v>
      </c>
      <c r="O42" s="103">
        <f t="shared" si="10"/>
        <v>0</v>
      </c>
      <c r="P42" s="103">
        <f t="shared" si="10"/>
        <v>0</v>
      </c>
      <c r="Q42" s="103">
        <f t="shared" si="10"/>
        <v>0</v>
      </c>
      <c r="R42" s="103">
        <f t="shared" si="10"/>
        <v>0</v>
      </c>
      <c r="S42" s="103">
        <f t="shared" si="10"/>
        <v>0</v>
      </c>
      <c r="T42" s="103">
        <f t="shared" si="10"/>
        <v>0</v>
      </c>
      <c r="U42" s="103">
        <f t="shared" si="10"/>
        <v>0</v>
      </c>
      <c r="V42" s="103">
        <f t="shared" si="10"/>
        <v>0</v>
      </c>
      <c r="W42" s="103">
        <f t="shared" si="10"/>
        <v>0</v>
      </c>
      <c r="X42" s="103"/>
      <c r="Y42" s="103">
        <f t="shared" si="8"/>
        <v>0</v>
      </c>
      <c r="Z42" s="103">
        <f t="shared" si="9"/>
        <v>0</v>
      </c>
    </row>
    <row r="43" spans="1:26" ht="15.75" customHeight="1" x14ac:dyDescent="0.25">
      <c r="A43" s="80" t="s">
        <v>529</v>
      </c>
      <c r="B43" s="75" t="s">
        <v>527</v>
      </c>
      <c r="C43" s="43"/>
      <c r="D43" s="59">
        <f>SUMIFS(('Data Form'!I$6:I$394), ('Data Form'!$E$6:$E$394), "S",('Data Form'!$H$6:$H$394),"F")-D41</f>
        <v>12265</v>
      </c>
      <c r="E43" s="59"/>
      <c r="F43" s="59"/>
      <c r="G43" s="59">
        <f>SUMIFS(('Data Form'!L$6:L$394), ('Data Form'!$E$6:$E$394), "S",('Data Form'!$H$6:$H$394),"F")-G41</f>
        <v>12265</v>
      </c>
      <c r="H43" s="59">
        <f>SUMIFS(('Data Form'!M$6:M$394), ('Data Form'!$E$6:$E$394), "S",('Data Form'!$H$6:$H$394),"F")-H41</f>
        <v>0</v>
      </c>
      <c r="I43" s="59">
        <f>SUMIFS(('Data Form'!N$6:N$394), ('Data Form'!$E$6:$E$394), "S",('Data Form'!$H$6:$H$394),"F")-I41</f>
        <v>0</v>
      </c>
      <c r="J43" s="59">
        <f>SUMIFS(('Data Form'!O$6:O$394), ('Data Form'!$E$6:$E$394), "S",('Data Form'!$H$6:$H$394),"F")-J41</f>
        <v>0</v>
      </c>
      <c r="K43" s="59">
        <f>SUMIFS(('Data Form'!P$6:P$394), ('Data Form'!$E$6:$E$394), "S",('Data Form'!$H$6:$H$394),"F")-K41</f>
        <v>0</v>
      </c>
      <c r="L43" s="59">
        <f>SUMIFS(('Data Form'!Q$6:Q$394), ('Data Form'!$E$6:$E$394), "S",('Data Form'!$H$6:$H$394),"F")-L41</f>
        <v>0</v>
      </c>
      <c r="M43" s="59">
        <f>SUMIFS(('Data Form'!R$6:R$394), ('Data Form'!$E$6:$E$394), "S",('Data Form'!$H$6:$H$394),"F")-M41</f>
        <v>0</v>
      </c>
      <c r="N43" s="59">
        <f>SUMIFS(('Data Form'!S$6:S$394), ('Data Form'!$E$6:$E$394), "S",('Data Form'!$H$6:$H$394),"F")-N41</f>
        <v>0</v>
      </c>
      <c r="O43" s="59">
        <f>SUMIFS(('Data Form'!T$6:T$394), ('Data Form'!$E$6:$E$394), "S",('Data Form'!$H$6:$H$394),"F")-O41</f>
        <v>0</v>
      </c>
      <c r="P43" s="59">
        <f>SUMIFS(('Data Form'!U$6:U$394), ('Data Form'!$E$6:$E$394), "S",('Data Form'!$H$6:$H$394),"F")-P41</f>
        <v>0</v>
      </c>
      <c r="Q43" s="59">
        <f>SUMIFS(('Data Form'!V$6:V$394), ('Data Form'!$E$6:$E$394), "S",('Data Form'!$H$6:$H$394),"F")-Q41</f>
        <v>0</v>
      </c>
      <c r="R43" s="59">
        <f>SUMIFS(('Data Form'!W$6:W$394), ('Data Form'!$E$6:$E$394), "S",('Data Form'!$H$6:$H$394),"F")-R41</f>
        <v>0</v>
      </c>
      <c r="S43" s="59">
        <f>SUMIFS(('Data Form'!X$6:X$394), ('Data Form'!$E$6:$E$394), "S",('Data Form'!$H$6:$H$394),"F")-S41</f>
        <v>0</v>
      </c>
      <c r="T43" s="59">
        <f>SUMIFS(('Data Form'!Y$6:Y$394), ('Data Form'!$E$6:$E$394), "S",('Data Form'!$H$6:$H$394),"F")-T41</f>
        <v>0</v>
      </c>
      <c r="U43" s="59">
        <f>SUMIFS(('Data Form'!Z$6:Z$394), ('Data Form'!$E$6:$E$394), "S",('Data Form'!$H$6:$H$394),"F")-U41</f>
        <v>0</v>
      </c>
      <c r="V43" s="59">
        <f>SUMIFS(('Data Form'!AA$6:AA$394), ('Data Form'!$E$6:$E$394), "S",('Data Form'!$H$6:$H$394),"F")-V41</f>
        <v>0</v>
      </c>
      <c r="W43" s="59">
        <f>SUMIFS(('Data Form'!AB$6:AB$394), ('Data Form'!$E$6:$E$394), "S",('Data Form'!$H$6:$H$394),"F")-W41</f>
        <v>0</v>
      </c>
      <c r="X43" s="59"/>
      <c r="Y43" s="59">
        <f t="shared" si="8"/>
        <v>12265</v>
      </c>
      <c r="Z43" s="59">
        <f t="shared" si="9"/>
        <v>0</v>
      </c>
    </row>
    <row r="44" spans="1:26" ht="15.75" customHeight="1" x14ac:dyDescent="0.25">
      <c r="A44" s="114" t="s">
        <v>530</v>
      </c>
      <c r="B44" s="75"/>
      <c r="C44" s="75"/>
      <c r="D44" s="111">
        <f>SUM(D38:D43)</f>
        <v>7815403.5026281327</v>
      </c>
      <c r="E44" s="108"/>
      <c r="F44" s="108"/>
      <c r="G44" s="111">
        <f t="shared" ref="G44:W44" si="11">SUM(G38:G43)</f>
        <v>7815403.5026281327</v>
      </c>
      <c r="H44" s="111">
        <f t="shared" si="11"/>
        <v>0</v>
      </c>
      <c r="I44" s="111">
        <f t="shared" si="11"/>
        <v>0</v>
      </c>
      <c r="J44" s="111">
        <f t="shared" si="11"/>
        <v>0</v>
      </c>
      <c r="K44" s="111">
        <f t="shared" si="11"/>
        <v>0</v>
      </c>
      <c r="L44" s="111">
        <f t="shared" si="11"/>
        <v>0</v>
      </c>
      <c r="M44" s="111">
        <f t="shared" si="11"/>
        <v>0</v>
      </c>
      <c r="N44" s="111">
        <f t="shared" si="11"/>
        <v>0</v>
      </c>
      <c r="O44" s="111">
        <f t="shared" si="11"/>
        <v>0</v>
      </c>
      <c r="P44" s="111">
        <f t="shared" si="11"/>
        <v>0</v>
      </c>
      <c r="Q44" s="111">
        <f t="shared" si="11"/>
        <v>0</v>
      </c>
      <c r="R44" s="111">
        <f t="shared" si="11"/>
        <v>0</v>
      </c>
      <c r="S44" s="111">
        <f t="shared" si="11"/>
        <v>0</v>
      </c>
      <c r="T44" s="111">
        <f t="shared" si="11"/>
        <v>0</v>
      </c>
      <c r="U44" s="111">
        <f t="shared" si="11"/>
        <v>0</v>
      </c>
      <c r="V44" s="111">
        <f t="shared" si="11"/>
        <v>0</v>
      </c>
      <c r="W44" s="111">
        <f t="shared" si="11"/>
        <v>0</v>
      </c>
      <c r="X44" s="111"/>
      <c r="Y44" s="111">
        <f t="shared" ref="Y44:Z44" si="12">SUM(Y38:Y43)</f>
        <v>7815403.5026281327</v>
      </c>
      <c r="Z44" s="111">
        <f t="shared" si="12"/>
        <v>0</v>
      </c>
    </row>
    <row r="45" spans="1:26" ht="15.75" customHeight="1" x14ac:dyDescent="0.25">
      <c r="B45" s="75"/>
      <c r="Y45" s="59"/>
    </row>
    <row r="46" spans="1:26" ht="15.75" customHeight="1" x14ac:dyDescent="0.25">
      <c r="B46" s="75" t="s">
        <v>531</v>
      </c>
      <c r="D46" s="108">
        <f>'Fringe Benefits'!$Z$20</f>
        <v>7815403.5026281327</v>
      </c>
      <c r="E46" s="112" t="s">
        <v>532</v>
      </c>
      <c r="Y46" s="59"/>
    </row>
    <row r="47" spans="1:26" ht="15.75" customHeight="1" x14ac:dyDescent="0.25">
      <c r="B47" s="75"/>
      <c r="Y47" s="59"/>
    </row>
    <row r="48" spans="1:26" ht="15.75" customHeight="1" x14ac:dyDescent="0.25">
      <c r="B48" s="75"/>
    </row>
    <row r="49" spans="2:2" ht="15.75" customHeight="1" x14ac:dyDescent="0.25">
      <c r="B49" s="75"/>
    </row>
    <row r="50" spans="2:2" ht="15.75" customHeight="1" x14ac:dyDescent="0.25">
      <c r="B50" s="75"/>
    </row>
    <row r="51" spans="2:2" ht="15.75" customHeight="1" x14ac:dyDescent="0.25">
      <c r="B51" s="75"/>
    </row>
    <row r="52" spans="2:2" ht="15.75" customHeight="1" x14ac:dyDescent="0.25">
      <c r="B52" s="75"/>
    </row>
    <row r="53" spans="2:2" ht="15.75" customHeight="1" x14ac:dyDescent="0.25">
      <c r="B53" s="75"/>
    </row>
    <row r="54" spans="2:2" ht="15.75" customHeight="1" x14ac:dyDescent="0.25">
      <c r="B54" s="75"/>
    </row>
    <row r="55" spans="2:2" ht="15.75" customHeight="1" x14ac:dyDescent="0.25">
      <c r="B55" s="75"/>
    </row>
    <row r="56" spans="2:2" ht="15.75" customHeight="1" x14ac:dyDescent="0.25">
      <c r="B56" s="75"/>
    </row>
    <row r="57" spans="2:2" ht="15.75" customHeight="1" x14ac:dyDescent="0.25">
      <c r="B57" s="75"/>
    </row>
    <row r="58" spans="2:2" ht="15.75" customHeight="1" x14ac:dyDescent="0.25">
      <c r="B58" s="75"/>
    </row>
    <row r="59" spans="2:2" ht="15.75" customHeight="1" x14ac:dyDescent="0.25">
      <c r="B59" s="75"/>
    </row>
    <row r="60" spans="2:2" ht="15.75" customHeight="1" x14ac:dyDescent="0.25">
      <c r="B60" s="75"/>
    </row>
    <row r="61" spans="2:2" ht="15.75" customHeight="1" x14ac:dyDescent="0.25">
      <c r="B61" s="75"/>
    </row>
    <row r="62" spans="2:2" ht="15.75" customHeight="1" x14ac:dyDescent="0.25">
      <c r="B62" s="75"/>
    </row>
    <row r="63" spans="2:2" ht="15.75" customHeight="1" x14ac:dyDescent="0.25">
      <c r="B63" s="75"/>
    </row>
    <row r="64" spans="2:2" ht="15.75" customHeight="1" x14ac:dyDescent="0.25">
      <c r="B64" s="75"/>
    </row>
    <row r="65" spans="2:2" ht="15.75" customHeight="1" x14ac:dyDescent="0.25">
      <c r="B65" s="75"/>
    </row>
    <row r="66" spans="2:2" ht="15.75" customHeight="1" x14ac:dyDescent="0.25">
      <c r="B66" s="75"/>
    </row>
    <row r="67" spans="2:2" ht="15.75" customHeight="1" x14ac:dyDescent="0.25">
      <c r="B67" s="75"/>
    </row>
    <row r="68" spans="2:2" ht="15.75" customHeight="1" x14ac:dyDescent="0.25">
      <c r="B68" s="75"/>
    </row>
    <row r="69" spans="2:2" ht="15.75" customHeight="1" x14ac:dyDescent="0.25">
      <c r="B69" s="75"/>
    </row>
    <row r="70" spans="2:2" ht="15.75" customHeight="1" x14ac:dyDescent="0.25">
      <c r="B70" s="75"/>
    </row>
    <row r="71" spans="2:2" ht="15.75" customHeight="1" x14ac:dyDescent="0.25">
      <c r="B71" s="75"/>
    </row>
    <row r="72" spans="2:2" ht="15.75" customHeight="1" x14ac:dyDescent="0.25">
      <c r="B72" s="75"/>
    </row>
    <row r="73" spans="2:2" ht="15.75" customHeight="1" x14ac:dyDescent="0.25">
      <c r="B73" s="75"/>
    </row>
    <row r="74" spans="2:2" ht="15.75" customHeight="1" x14ac:dyDescent="0.25">
      <c r="B74" s="75"/>
    </row>
    <row r="75" spans="2:2" ht="15.75" customHeight="1" x14ac:dyDescent="0.25">
      <c r="B75" s="75"/>
    </row>
    <row r="76" spans="2:2" ht="15.75" customHeight="1" x14ac:dyDescent="0.25">
      <c r="B76" s="75"/>
    </row>
    <row r="77" spans="2:2" ht="15.75" customHeight="1" x14ac:dyDescent="0.25">
      <c r="B77" s="75"/>
    </row>
    <row r="78" spans="2:2" ht="15.75" customHeight="1" x14ac:dyDescent="0.25">
      <c r="B78" s="75"/>
    </row>
    <row r="79" spans="2:2" ht="15.75" customHeight="1" x14ac:dyDescent="0.25">
      <c r="B79" s="75"/>
    </row>
    <row r="80" spans="2:2" ht="15.75" customHeight="1" x14ac:dyDescent="0.25">
      <c r="B80" s="75"/>
    </row>
    <row r="81" spans="2:2" ht="15.75" customHeight="1" x14ac:dyDescent="0.25">
      <c r="B81" s="75"/>
    </row>
    <row r="82" spans="2:2" ht="15.75" customHeight="1" x14ac:dyDescent="0.25">
      <c r="B82" s="75"/>
    </row>
    <row r="83" spans="2:2" ht="15.75" customHeight="1" x14ac:dyDescent="0.25">
      <c r="B83" s="75"/>
    </row>
    <row r="84" spans="2:2" ht="15.75" customHeight="1" x14ac:dyDescent="0.25">
      <c r="B84" s="75"/>
    </row>
    <row r="85" spans="2:2" ht="15.75" customHeight="1" x14ac:dyDescent="0.25">
      <c r="B85" s="75"/>
    </row>
    <row r="86" spans="2:2" ht="15.75" customHeight="1" x14ac:dyDescent="0.25">
      <c r="B86" s="75"/>
    </row>
    <row r="87" spans="2:2" ht="15.75" customHeight="1" x14ac:dyDescent="0.25">
      <c r="B87" s="75"/>
    </row>
    <row r="88" spans="2:2" ht="15.75" customHeight="1" x14ac:dyDescent="0.25">
      <c r="B88" s="75"/>
    </row>
    <row r="89" spans="2:2" ht="15.75" customHeight="1" x14ac:dyDescent="0.25">
      <c r="B89" s="75"/>
    </row>
    <row r="90" spans="2:2" ht="15.75" customHeight="1" x14ac:dyDescent="0.25">
      <c r="B90" s="75"/>
    </row>
    <row r="91" spans="2:2" ht="15.75" customHeight="1" x14ac:dyDescent="0.25">
      <c r="B91" s="75"/>
    </row>
    <row r="92" spans="2:2" ht="15.75" customHeight="1" x14ac:dyDescent="0.25">
      <c r="B92" s="75"/>
    </row>
    <row r="93" spans="2:2" ht="15.75" customHeight="1" x14ac:dyDescent="0.25">
      <c r="B93" s="75"/>
    </row>
    <row r="94" spans="2:2" ht="15.75" customHeight="1" x14ac:dyDescent="0.25">
      <c r="B94" s="75"/>
    </row>
    <row r="95" spans="2:2" ht="15.75" customHeight="1" x14ac:dyDescent="0.25">
      <c r="B95" s="75"/>
    </row>
    <row r="96" spans="2:2" ht="15.75" customHeight="1" x14ac:dyDescent="0.25">
      <c r="B96" s="75"/>
    </row>
    <row r="97" spans="2:2" ht="15.75" customHeight="1" x14ac:dyDescent="0.25">
      <c r="B97" s="75"/>
    </row>
    <row r="98" spans="2:2" ht="15.75" customHeight="1" x14ac:dyDescent="0.25">
      <c r="B98" s="75"/>
    </row>
    <row r="99" spans="2:2" ht="15.75" customHeight="1" x14ac:dyDescent="0.25">
      <c r="B99" s="75"/>
    </row>
    <row r="100" spans="2:2" ht="15.75" customHeight="1" x14ac:dyDescent="0.25">
      <c r="B100" s="75"/>
    </row>
    <row r="101" spans="2:2" ht="15.75" customHeight="1" x14ac:dyDescent="0.25">
      <c r="B101" s="75"/>
    </row>
    <row r="102" spans="2:2" ht="15.75" customHeight="1" x14ac:dyDescent="0.25">
      <c r="B102" s="75"/>
    </row>
    <row r="103" spans="2:2" ht="15.75" customHeight="1" x14ac:dyDescent="0.25">
      <c r="B103" s="75"/>
    </row>
    <row r="104" spans="2:2" ht="15.75" customHeight="1" x14ac:dyDescent="0.25">
      <c r="B104" s="75"/>
    </row>
    <row r="105" spans="2:2" ht="15.75" customHeight="1" x14ac:dyDescent="0.25">
      <c r="B105" s="75"/>
    </row>
    <row r="106" spans="2:2" ht="15.75" customHeight="1" x14ac:dyDescent="0.25">
      <c r="B106" s="75"/>
    </row>
    <row r="107" spans="2:2" ht="15.75" customHeight="1" x14ac:dyDescent="0.25">
      <c r="B107" s="75"/>
    </row>
    <row r="108" spans="2:2" ht="15.75" customHeight="1" x14ac:dyDescent="0.25">
      <c r="B108" s="75"/>
    </row>
    <row r="109" spans="2:2" ht="15.75" customHeight="1" x14ac:dyDescent="0.25">
      <c r="B109" s="75"/>
    </row>
    <row r="110" spans="2:2" ht="15.75" customHeight="1" x14ac:dyDescent="0.25">
      <c r="B110" s="75"/>
    </row>
    <row r="111" spans="2:2" ht="15.75" customHeight="1" x14ac:dyDescent="0.25">
      <c r="B111" s="75"/>
    </row>
    <row r="112" spans="2:2" ht="15.75" customHeight="1" x14ac:dyDescent="0.25">
      <c r="B112" s="75"/>
    </row>
    <row r="113" spans="2:2" ht="15.75" customHeight="1" x14ac:dyDescent="0.25">
      <c r="B113" s="75"/>
    </row>
    <row r="114" spans="2:2" ht="15.75" customHeight="1" x14ac:dyDescent="0.25">
      <c r="B114" s="75"/>
    </row>
    <row r="115" spans="2:2" ht="15.75" customHeight="1" x14ac:dyDescent="0.25">
      <c r="B115" s="75"/>
    </row>
    <row r="116" spans="2:2" ht="15.75" customHeight="1" x14ac:dyDescent="0.25">
      <c r="B116" s="75"/>
    </row>
    <row r="117" spans="2:2" ht="15.75" customHeight="1" x14ac:dyDescent="0.25">
      <c r="B117" s="75"/>
    </row>
    <row r="118" spans="2:2" ht="15.75" customHeight="1" x14ac:dyDescent="0.25">
      <c r="B118" s="75"/>
    </row>
    <row r="119" spans="2:2" ht="15.75" customHeight="1" x14ac:dyDescent="0.25">
      <c r="B119" s="75"/>
    </row>
    <row r="120" spans="2:2" ht="15.75" customHeight="1" x14ac:dyDescent="0.25">
      <c r="B120" s="75"/>
    </row>
    <row r="121" spans="2:2" ht="15.75" customHeight="1" x14ac:dyDescent="0.25">
      <c r="B121" s="75"/>
    </row>
    <row r="122" spans="2:2" ht="15.75" customHeight="1" x14ac:dyDescent="0.25">
      <c r="B122" s="75"/>
    </row>
    <row r="123" spans="2:2" ht="15.75" customHeight="1" x14ac:dyDescent="0.25">
      <c r="B123" s="75"/>
    </row>
    <row r="124" spans="2:2" ht="15.75" customHeight="1" x14ac:dyDescent="0.25">
      <c r="B124" s="75"/>
    </row>
    <row r="125" spans="2:2" ht="15.75" customHeight="1" x14ac:dyDescent="0.25">
      <c r="B125" s="75"/>
    </row>
    <row r="126" spans="2:2" ht="15.75" customHeight="1" x14ac:dyDescent="0.25">
      <c r="B126" s="75"/>
    </row>
    <row r="127" spans="2:2" ht="15.75" customHeight="1" x14ac:dyDescent="0.25">
      <c r="B127" s="75"/>
    </row>
    <row r="128" spans="2:2" ht="15.75" customHeight="1" x14ac:dyDescent="0.25">
      <c r="B128" s="75"/>
    </row>
    <row r="129" spans="2:2" ht="15.75" customHeight="1" x14ac:dyDescent="0.25">
      <c r="B129" s="75"/>
    </row>
    <row r="130" spans="2:2" ht="15.75" customHeight="1" x14ac:dyDescent="0.25">
      <c r="B130" s="75"/>
    </row>
    <row r="131" spans="2:2" ht="15.75" customHeight="1" x14ac:dyDescent="0.25">
      <c r="B131" s="75"/>
    </row>
    <row r="132" spans="2:2" ht="15.75" customHeight="1" x14ac:dyDescent="0.25">
      <c r="B132" s="75"/>
    </row>
    <row r="133" spans="2:2" ht="15.75" customHeight="1" x14ac:dyDescent="0.25">
      <c r="B133" s="75"/>
    </row>
    <row r="134" spans="2:2" ht="15.75" customHeight="1" x14ac:dyDescent="0.25">
      <c r="B134" s="75"/>
    </row>
    <row r="135" spans="2:2" ht="15.75" customHeight="1" x14ac:dyDescent="0.25">
      <c r="B135" s="75"/>
    </row>
    <row r="136" spans="2:2" ht="15.75" customHeight="1" x14ac:dyDescent="0.25">
      <c r="B136" s="75"/>
    </row>
    <row r="137" spans="2:2" ht="15.75" customHeight="1" x14ac:dyDescent="0.25">
      <c r="B137" s="75"/>
    </row>
    <row r="138" spans="2:2" ht="15.75" customHeight="1" x14ac:dyDescent="0.25">
      <c r="B138" s="75"/>
    </row>
    <row r="139" spans="2:2" ht="15.75" customHeight="1" x14ac:dyDescent="0.25">
      <c r="B139" s="75"/>
    </row>
    <row r="140" spans="2:2" ht="15.75" customHeight="1" x14ac:dyDescent="0.25">
      <c r="B140" s="75"/>
    </row>
    <row r="141" spans="2:2" ht="15.75" customHeight="1" x14ac:dyDescent="0.25">
      <c r="B141" s="75"/>
    </row>
    <row r="142" spans="2:2" ht="15.75" customHeight="1" x14ac:dyDescent="0.25">
      <c r="B142" s="75"/>
    </row>
    <row r="143" spans="2:2" ht="15.75" customHeight="1" x14ac:dyDescent="0.25">
      <c r="B143" s="75"/>
    </row>
    <row r="144" spans="2:2" ht="15.75" customHeight="1" x14ac:dyDescent="0.25">
      <c r="B144" s="75"/>
    </row>
    <row r="145" spans="2:2" ht="15.75" customHeight="1" x14ac:dyDescent="0.25">
      <c r="B145" s="75"/>
    </row>
    <row r="146" spans="2:2" ht="15.75" customHeight="1" x14ac:dyDescent="0.25">
      <c r="B146" s="75"/>
    </row>
    <row r="147" spans="2:2" ht="15.75" customHeight="1" x14ac:dyDescent="0.25">
      <c r="B147" s="75"/>
    </row>
    <row r="148" spans="2:2" ht="15.75" customHeight="1" x14ac:dyDescent="0.25">
      <c r="B148" s="75"/>
    </row>
    <row r="149" spans="2:2" ht="15.75" customHeight="1" x14ac:dyDescent="0.25">
      <c r="B149" s="75"/>
    </row>
    <row r="150" spans="2:2" ht="15.75" customHeight="1" x14ac:dyDescent="0.25">
      <c r="B150" s="75"/>
    </row>
    <row r="151" spans="2:2" ht="15.75" customHeight="1" x14ac:dyDescent="0.25">
      <c r="B151" s="75"/>
    </row>
    <row r="152" spans="2:2" ht="15.75" customHeight="1" x14ac:dyDescent="0.25">
      <c r="B152" s="75"/>
    </row>
    <row r="153" spans="2:2" ht="15.75" customHeight="1" x14ac:dyDescent="0.25">
      <c r="B153" s="75"/>
    </row>
    <row r="154" spans="2:2" ht="15.75" customHeight="1" x14ac:dyDescent="0.25">
      <c r="B154" s="75"/>
    </row>
    <row r="155" spans="2:2" ht="15.75" customHeight="1" x14ac:dyDescent="0.25">
      <c r="B155" s="75"/>
    </row>
    <row r="156" spans="2:2" ht="15.75" customHeight="1" x14ac:dyDescent="0.25">
      <c r="B156" s="75"/>
    </row>
    <row r="157" spans="2:2" ht="15.75" customHeight="1" x14ac:dyDescent="0.25">
      <c r="B157" s="75"/>
    </row>
    <row r="158" spans="2:2" ht="15.75" customHeight="1" x14ac:dyDescent="0.25">
      <c r="B158" s="75"/>
    </row>
    <row r="159" spans="2:2" ht="15.75" customHeight="1" x14ac:dyDescent="0.25">
      <c r="B159" s="75"/>
    </row>
    <row r="160" spans="2:2" ht="15.75" customHeight="1" x14ac:dyDescent="0.25">
      <c r="B160" s="75"/>
    </row>
    <row r="161" spans="2:2" ht="15.75" customHeight="1" x14ac:dyDescent="0.25">
      <c r="B161" s="75"/>
    </row>
    <row r="162" spans="2:2" ht="15.75" customHeight="1" x14ac:dyDescent="0.25">
      <c r="B162" s="75"/>
    </row>
    <row r="163" spans="2:2" ht="15.75" customHeight="1" x14ac:dyDescent="0.25">
      <c r="B163" s="75"/>
    </row>
    <row r="164" spans="2:2" ht="15.75" customHeight="1" x14ac:dyDescent="0.25">
      <c r="B164" s="75"/>
    </row>
    <row r="165" spans="2:2" ht="15.75" customHeight="1" x14ac:dyDescent="0.25">
      <c r="B165" s="75"/>
    </row>
    <row r="166" spans="2:2" ht="15.75" customHeight="1" x14ac:dyDescent="0.25">
      <c r="B166" s="75"/>
    </row>
    <row r="167" spans="2:2" ht="15.75" customHeight="1" x14ac:dyDescent="0.25">
      <c r="B167" s="75"/>
    </row>
    <row r="168" spans="2:2" ht="15.75" customHeight="1" x14ac:dyDescent="0.25">
      <c r="B168" s="75"/>
    </row>
    <row r="169" spans="2:2" ht="15.75" customHeight="1" x14ac:dyDescent="0.25">
      <c r="B169" s="75"/>
    </row>
    <row r="170" spans="2:2" ht="15.75" customHeight="1" x14ac:dyDescent="0.25">
      <c r="B170" s="75"/>
    </row>
    <row r="171" spans="2:2" ht="15.75" customHeight="1" x14ac:dyDescent="0.25">
      <c r="B171" s="75"/>
    </row>
    <row r="172" spans="2:2" ht="15.75" customHeight="1" x14ac:dyDescent="0.25">
      <c r="B172" s="75"/>
    </row>
    <row r="173" spans="2:2" ht="15.75" customHeight="1" x14ac:dyDescent="0.25">
      <c r="B173" s="75"/>
    </row>
    <row r="174" spans="2:2" ht="15.75" customHeight="1" x14ac:dyDescent="0.25">
      <c r="B174" s="75"/>
    </row>
    <row r="175" spans="2:2" ht="15.75" customHeight="1" x14ac:dyDescent="0.25">
      <c r="B175" s="75"/>
    </row>
    <row r="176" spans="2:2" ht="15.75" customHeight="1" x14ac:dyDescent="0.25">
      <c r="B176" s="75"/>
    </row>
    <row r="177" spans="2:2" ht="15.75" customHeight="1" x14ac:dyDescent="0.25">
      <c r="B177" s="75"/>
    </row>
    <row r="178" spans="2:2" ht="15.75" customHeight="1" x14ac:dyDescent="0.25">
      <c r="B178" s="75"/>
    </row>
    <row r="179" spans="2:2" ht="15.75" customHeight="1" x14ac:dyDescent="0.25">
      <c r="B179" s="75"/>
    </row>
    <row r="180" spans="2:2" ht="15.75" customHeight="1" x14ac:dyDescent="0.25">
      <c r="B180" s="75"/>
    </row>
    <row r="181" spans="2:2" ht="15.75" customHeight="1" x14ac:dyDescent="0.25">
      <c r="B181" s="75"/>
    </row>
    <row r="182" spans="2:2" ht="15.75" customHeight="1" x14ac:dyDescent="0.25">
      <c r="B182" s="75"/>
    </row>
    <row r="183" spans="2:2" ht="15.75" customHeight="1" x14ac:dyDescent="0.25">
      <c r="B183" s="75"/>
    </row>
    <row r="184" spans="2:2" ht="15.75" customHeight="1" x14ac:dyDescent="0.25">
      <c r="B184" s="75"/>
    </row>
    <row r="185" spans="2:2" ht="15.75" customHeight="1" x14ac:dyDescent="0.25">
      <c r="B185" s="75"/>
    </row>
    <row r="186" spans="2:2" ht="15.75" customHeight="1" x14ac:dyDescent="0.25">
      <c r="B186" s="75"/>
    </row>
    <row r="187" spans="2:2" ht="15.75" customHeight="1" x14ac:dyDescent="0.25">
      <c r="B187" s="75"/>
    </row>
    <row r="188" spans="2:2" ht="15.75" customHeight="1" x14ac:dyDescent="0.25">
      <c r="B188" s="75"/>
    </row>
    <row r="189" spans="2:2" ht="15.75" customHeight="1" x14ac:dyDescent="0.25">
      <c r="B189" s="75"/>
    </row>
    <row r="190" spans="2:2" ht="15.75" customHeight="1" x14ac:dyDescent="0.25">
      <c r="B190" s="75"/>
    </row>
    <row r="191" spans="2:2" ht="15.75" customHeight="1" x14ac:dyDescent="0.25">
      <c r="B191" s="75"/>
    </row>
    <row r="192" spans="2:2" ht="15.75" customHeight="1" x14ac:dyDescent="0.25">
      <c r="B192" s="75"/>
    </row>
    <row r="193" spans="2:2" ht="15.75" customHeight="1" x14ac:dyDescent="0.25">
      <c r="B193" s="75"/>
    </row>
    <row r="194" spans="2:2" ht="15.75" customHeight="1" x14ac:dyDescent="0.25">
      <c r="B194" s="75"/>
    </row>
    <row r="195" spans="2:2" ht="15.75" customHeight="1" x14ac:dyDescent="0.25">
      <c r="B195" s="75"/>
    </row>
    <row r="196" spans="2:2" ht="15.75" customHeight="1" x14ac:dyDescent="0.25">
      <c r="B196" s="75"/>
    </row>
    <row r="197" spans="2:2" ht="15.75" customHeight="1" x14ac:dyDescent="0.25">
      <c r="B197" s="75"/>
    </row>
    <row r="198" spans="2:2" ht="15.75" customHeight="1" x14ac:dyDescent="0.25">
      <c r="B198" s="75"/>
    </row>
    <row r="199" spans="2:2" ht="15.75" customHeight="1" x14ac:dyDescent="0.25">
      <c r="B199" s="75"/>
    </row>
    <row r="200" spans="2:2" ht="15.75" customHeight="1" x14ac:dyDescent="0.25">
      <c r="B200" s="75"/>
    </row>
    <row r="201" spans="2:2" ht="15.75" customHeight="1" x14ac:dyDescent="0.25">
      <c r="B201" s="75"/>
    </row>
    <row r="202" spans="2:2" ht="15.75" customHeight="1" x14ac:dyDescent="0.25">
      <c r="B202" s="75"/>
    </row>
    <row r="203" spans="2:2" ht="15.75" customHeight="1" x14ac:dyDescent="0.25">
      <c r="B203" s="75"/>
    </row>
    <row r="204" spans="2:2" ht="15.75" customHeight="1" x14ac:dyDescent="0.25">
      <c r="B204" s="75"/>
    </row>
    <row r="205" spans="2:2" ht="15.75" customHeight="1" x14ac:dyDescent="0.25">
      <c r="B205" s="75"/>
    </row>
    <row r="206" spans="2:2" ht="15.75" customHeight="1" x14ac:dyDescent="0.25">
      <c r="B206" s="75"/>
    </row>
    <row r="207" spans="2:2" ht="15.75" customHeight="1" x14ac:dyDescent="0.25">
      <c r="B207" s="75"/>
    </row>
    <row r="208" spans="2:2" ht="15.75" customHeight="1" x14ac:dyDescent="0.25">
      <c r="B208" s="75"/>
    </row>
    <row r="209" spans="2:2" ht="15.75" customHeight="1" x14ac:dyDescent="0.25">
      <c r="B209" s="75"/>
    </row>
    <row r="210" spans="2:2" ht="15.75" customHeight="1" x14ac:dyDescent="0.25">
      <c r="B210" s="75"/>
    </row>
    <row r="211" spans="2:2" ht="15.75" customHeight="1" x14ac:dyDescent="0.25">
      <c r="B211" s="75"/>
    </row>
    <row r="212" spans="2:2" ht="15.75" customHeight="1" x14ac:dyDescent="0.25">
      <c r="B212" s="75"/>
    </row>
    <row r="213" spans="2:2" ht="15.75" customHeight="1" x14ac:dyDescent="0.25">
      <c r="B213" s="75"/>
    </row>
    <row r="214" spans="2:2" ht="15.75" customHeight="1" x14ac:dyDescent="0.25">
      <c r="B214" s="75"/>
    </row>
    <row r="215" spans="2:2" ht="15.75" customHeight="1" x14ac:dyDescent="0.25">
      <c r="B215" s="75"/>
    </row>
    <row r="216" spans="2:2" ht="15.75" customHeight="1" x14ac:dyDescent="0.25">
      <c r="B216" s="75"/>
    </row>
    <row r="217" spans="2:2" ht="15.75" customHeight="1" x14ac:dyDescent="0.25">
      <c r="B217" s="75"/>
    </row>
    <row r="218" spans="2:2" ht="15.75" customHeight="1" x14ac:dyDescent="0.25">
      <c r="B218" s="75"/>
    </row>
    <row r="219" spans="2:2" ht="15.75" customHeight="1" x14ac:dyDescent="0.25">
      <c r="B219" s="75"/>
    </row>
    <row r="220" spans="2:2" ht="15.75" customHeight="1" x14ac:dyDescent="0.25">
      <c r="B220" s="75"/>
    </row>
    <row r="221" spans="2:2" ht="15.75" customHeight="1" x14ac:dyDescent="0.25">
      <c r="B221" s="75"/>
    </row>
    <row r="222" spans="2:2" ht="15.75" customHeight="1" x14ac:dyDescent="0.25">
      <c r="B222" s="75"/>
    </row>
    <row r="223" spans="2:2" ht="15.75" customHeight="1" x14ac:dyDescent="0.25">
      <c r="B223" s="75"/>
    </row>
    <row r="224" spans="2:2" ht="15.75" customHeight="1" x14ac:dyDescent="0.25">
      <c r="B224" s="75"/>
    </row>
    <row r="225" spans="2:2" ht="15.75" customHeight="1" x14ac:dyDescent="0.25">
      <c r="B225" s="75"/>
    </row>
    <row r="226" spans="2:2" ht="15.75" customHeight="1" x14ac:dyDescent="0.25">
      <c r="B226" s="75"/>
    </row>
    <row r="227" spans="2:2" ht="15.75" customHeight="1" x14ac:dyDescent="0.25">
      <c r="B227" s="75"/>
    </row>
    <row r="228" spans="2:2" ht="15.75" customHeight="1" x14ac:dyDescent="0.25">
      <c r="B228" s="75"/>
    </row>
    <row r="229" spans="2:2" ht="15.75" customHeight="1" x14ac:dyDescent="0.25">
      <c r="B229" s="75"/>
    </row>
    <row r="230" spans="2:2" ht="15.75" customHeight="1" x14ac:dyDescent="0.25">
      <c r="B230" s="75"/>
    </row>
    <row r="231" spans="2:2" ht="15.75" customHeight="1" x14ac:dyDescent="0.25">
      <c r="B231" s="75"/>
    </row>
    <row r="232" spans="2:2" ht="15.75" customHeight="1" x14ac:dyDescent="0.25">
      <c r="B232" s="75"/>
    </row>
    <row r="233" spans="2:2" ht="15.75" customHeight="1" x14ac:dyDescent="0.25">
      <c r="B233" s="75"/>
    </row>
    <row r="234" spans="2:2" ht="15.75" customHeight="1" x14ac:dyDescent="0.25">
      <c r="B234" s="75"/>
    </row>
    <row r="235" spans="2:2" ht="15.75" customHeight="1" x14ac:dyDescent="0.25">
      <c r="B235" s="75"/>
    </row>
    <row r="236" spans="2:2" ht="15.75" customHeight="1" x14ac:dyDescent="0.25">
      <c r="B236" s="75"/>
    </row>
    <row r="237" spans="2:2" ht="15.75" customHeight="1" x14ac:dyDescent="0.25">
      <c r="B237" s="75"/>
    </row>
    <row r="238" spans="2:2" ht="15.75" customHeight="1" x14ac:dyDescent="0.25">
      <c r="B238" s="75"/>
    </row>
    <row r="239" spans="2:2" ht="15.75" customHeight="1" x14ac:dyDescent="0.25">
      <c r="B239" s="75"/>
    </row>
    <row r="240" spans="2:2" ht="15.75" customHeight="1" x14ac:dyDescent="0.25">
      <c r="B240" s="75"/>
    </row>
    <row r="241" spans="2:2" ht="15.75" customHeight="1" x14ac:dyDescent="0.25">
      <c r="B241" s="75"/>
    </row>
    <row r="242" spans="2:2" ht="15.75" customHeight="1" x14ac:dyDescent="0.25">
      <c r="B242" s="75"/>
    </row>
    <row r="243" spans="2:2" ht="15.75" customHeight="1" x14ac:dyDescent="0.25">
      <c r="B243" s="75"/>
    </row>
    <row r="244" spans="2:2" ht="15.75" customHeight="1" x14ac:dyDescent="0.25">
      <c r="B244" s="75"/>
    </row>
    <row r="245" spans="2:2" ht="15.75" customHeight="1" x14ac:dyDescent="0.25">
      <c r="B245" s="75"/>
    </row>
    <row r="246" spans="2:2" ht="15.75" customHeight="1" x14ac:dyDescent="0.25">
      <c r="B246" s="75"/>
    </row>
    <row r="247" spans="2:2" ht="15.75" customHeight="1" x14ac:dyDescent="0.25">
      <c r="B247" s="75"/>
    </row>
    <row r="248" spans="2:2" ht="15.75" customHeight="1" x14ac:dyDescent="0.25">
      <c r="B248" s="75"/>
    </row>
    <row r="249" spans="2:2" ht="15.75" customHeight="1" x14ac:dyDescent="0.25">
      <c r="B249" s="75"/>
    </row>
    <row r="250" spans="2:2" ht="15.75" customHeight="1" x14ac:dyDescent="0.25">
      <c r="B250" s="75"/>
    </row>
    <row r="251" spans="2:2" ht="15.75" customHeight="1" x14ac:dyDescent="0.25">
      <c r="B251" s="75"/>
    </row>
    <row r="252" spans="2:2" ht="15.75" customHeight="1" x14ac:dyDescent="0.25">
      <c r="B252" s="75"/>
    </row>
    <row r="253" spans="2:2" ht="15.75" customHeight="1" x14ac:dyDescent="0.25">
      <c r="B253" s="75"/>
    </row>
    <row r="254" spans="2:2" ht="15.75" customHeight="1" x14ac:dyDescent="0.25">
      <c r="B254" s="75"/>
    </row>
    <row r="255" spans="2:2" ht="15.75" customHeight="1" x14ac:dyDescent="0.25">
      <c r="B255" s="75"/>
    </row>
    <row r="256" spans="2:2" ht="15.75" customHeight="1" x14ac:dyDescent="0.25">
      <c r="B256" s="75"/>
    </row>
    <row r="257" spans="2:2" ht="15.75" customHeight="1" x14ac:dyDescent="0.25">
      <c r="B257" s="75"/>
    </row>
    <row r="258" spans="2:2" ht="15.75" customHeight="1" x14ac:dyDescent="0.25">
      <c r="B258" s="75"/>
    </row>
    <row r="259" spans="2:2" ht="15.75" customHeight="1" x14ac:dyDescent="0.25">
      <c r="B259" s="75"/>
    </row>
    <row r="260" spans="2:2" ht="15.75" customHeight="1" x14ac:dyDescent="0.25">
      <c r="B260" s="75"/>
    </row>
    <row r="261" spans="2:2" ht="15.75" customHeight="1" x14ac:dyDescent="0.25">
      <c r="B261" s="75"/>
    </row>
    <row r="262" spans="2:2" ht="15.75" customHeight="1" x14ac:dyDescent="0.25">
      <c r="B262" s="75"/>
    </row>
    <row r="263" spans="2:2" ht="15.75" customHeight="1" x14ac:dyDescent="0.25">
      <c r="B263" s="75"/>
    </row>
    <row r="264" spans="2:2" ht="15.75" customHeight="1" x14ac:dyDescent="0.25">
      <c r="B264" s="75"/>
    </row>
    <row r="265" spans="2:2" ht="15.75" customHeight="1" x14ac:dyDescent="0.25">
      <c r="B265" s="75"/>
    </row>
    <row r="266" spans="2:2" ht="15.75" customHeight="1" x14ac:dyDescent="0.25">
      <c r="B266" s="75"/>
    </row>
    <row r="267" spans="2:2" ht="15.75" customHeight="1" x14ac:dyDescent="0.25">
      <c r="B267" s="75"/>
    </row>
    <row r="268" spans="2:2" ht="15.75" customHeight="1" x14ac:dyDescent="0.25">
      <c r="B268" s="75"/>
    </row>
    <row r="269" spans="2:2" ht="15.75" customHeight="1" x14ac:dyDescent="0.25">
      <c r="B269" s="75"/>
    </row>
    <row r="270" spans="2:2" ht="15.75" customHeight="1" x14ac:dyDescent="0.25">
      <c r="B270" s="75"/>
    </row>
    <row r="271" spans="2:2" ht="15.75" customHeight="1" x14ac:dyDescent="0.25">
      <c r="B271" s="75"/>
    </row>
    <row r="272" spans="2:2" ht="15.75" customHeight="1" x14ac:dyDescent="0.25">
      <c r="B272" s="75"/>
    </row>
    <row r="273" spans="2:2" ht="15.75" customHeight="1" x14ac:dyDescent="0.25">
      <c r="B273" s="75"/>
    </row>
    <row r="274" spans="2:2" ht="15.75" customHeight="1" x14ac:dyDescent="0.25">
      <c r="B274" s="75"/>
    </row>
    <row r="275" spans="2:2" ht="15.75" customHeight="1" x14ac:dyDescent="0.25">
      <c r="B275" s="75"/>
    </row>
    <row r="276" spans="2:2" ht="15.75" customHeight="1" x14ac:dyDescent="0.25">
      <c r="B276" s="75"/>
    </row>
    <row r="277" spans="2:2" ht="15.75" customHeight="1" x14ac:dyDescent="0.25">
      <c r="B277" s="75"/>
    </row>
    <row r="278" spans="2:2" ht="15.75" customHeight="1" x14ac:dyDescent="0.25">
      <c r="B278" s="75"/>
    </row>
    <row r="279" spans="2:2" ht="15.75" customHeight="1" x14ac:dyDescent="0.25">
      <c r="B279" s="75"/>
    </row>
    <row r="280" spans="2:2" ht="15.75" customHeight="1" x14ac:dyDescent="0.25">
      <c r="B280" s="75"/>
    </row>
    <row r="281" spans="2:2" ht="15.75" customHeight="1" x14ac:dyDescent="0.25">
      <c r="B281" s="75"/>
    </row>
    <row r="282" spans="2:2" ht="15.75" customHeight="1" x14ac:dyDescent="0.25">
      <c r="B282" s="75"/>
    </row>
    <row r="283" spans="2:2" ht="15.75" customHeight="1" x14ac:dyDescent="0.25">
      <c r="B283" s="75"/>
    </row>
    <row r="284" spans="2:2" ht="15.75" customHeight="1" x14ac:dyDescent="0.25">
      <c r="B284" s="75"/>
    </row>
    <row r="285" spans="2:2" ht="15.75" customHeight="1" x14ac:dyDescent="0.25">
      <c r="B285" s="75"/>
    </row>
    <row r="286" spans="2:2" ht="15.75" customHeight="1" x14ac:dyDescent="0.25">
      <c r="B286" s="75"/>
    </row>
    <row r="287" spans="2:2" ht="15.75" customHeight="1" x14ac:dyDescent="0.25">
      <c r="B287" s="75"/>
    </row>
    <row r="288" spans="2:2" ht="15.75" customHeight="1" x14ac:dyDescent="0.25">
      <c r="B288" s="75"/>
    </row>
    <row r="289" spans="2:2" ht="15.75" customHeight="1" x14ac:dyDescent="0.25">
      <c r="B289" s="75"/>
    </row>
    <row r="290" spans="2:2" ht="15.75" customHeight="1" x14ac:dyDescent="0.25">
      <c r="B290" s="75"/>
    </row>
    <row r="291" spans="2:2" ht="15.75" customHeight="1" x14ac:dyDescent="0.25">
      <c r="B291" s="75"/>
    </row>
    <row r="292" spans="2:2" ht="15.75" customHeight="1" x14ac:dyDescent="0.25">
      <c r="B292" s="75"/>
    </row>
    <row r="293" spans="2:2" ht="15.75" customHeight="1" x14ac:dyDescent="0.25">
      <c r="B293" s="75"/>
    </row>
    <row r="294" spans="2:2" ht="15.75" customHeight="1" x14ac:dyDescent="0.25">
      <c r="B294" s="75"/>
    </row>
    <row r="295" spans="2:2" ht="15.75" customHeight="1" x14ac:dyDescent="0.25">
      <c r="B295" s="75"/>
    </row>
    <row r="296" spans="2:2" ht="15.75" customHeight="1" x14ac:dyDescent="0.25">
      <c r="B296" s="75"/>
    </row>
    <row r="297" spans="2:2" ht="15.75" customHeight="1" x14ac:dyDescent="0.25">
      <c r="B297" s="75"/>
    </row>
    <row r="298" spans="2:2" ht="15.75" customHeight="1" x14ac:dyDescent="0.25">
      <c r="B298" s="75"/>
    </row>
    <row r="299" spans="2:2" ht="15.75" customHeight="1" x14ac:dyDescent="0.25">
      <c r="B299" s="75"/>
    </row>
    <row r="300" spans="2:2" ht="15.75" customHeight="1" x14ac:dyDescent="0.25">
      <c r="B300" s="75"/>
    </row>
    <row r="301" spans="2:2" ht="15.75" customHeight="1" x14ac:dyDescent="0.25">
      <c r="B301" s="75"/>
    </row>
    <row r="302" spans="2:2" ht="15.75" customHeight="1" x14ac:dyDescent="0.25">
      <c r="B302" s="75"/>
    </row>
    <row r="303" spans="2:2" ht="15.75" customHeight="1" x14ac:dyDescent="0.25">
      <c r="B303" s="75"/>
    </row>
    <row r="304" spans="2:2" ht="15.75" customHeight="1" x14ac:dyDescent="0.25">
      <c r="B304" s="75"/>
    </row>
    <row r="305" spans="2:2" ht="15.75" customHeight="1" x14ac:dyDescent="0.25">
      <c r="B305" s="75"/>
    </row>
    <row r="306" spans="2:2" ht="15.75" customHeight="1" x14ac:dyDescent="0.25">
      <c r="B306" s="75"/>
    </row>
    <row r="307" spans="2:2" ht="15.75" customHeight="1" x14ac:dyDescent="0.25">
      <c r="B307" s="75"/>
    </row>
    <row r="308" spans="2:2" ht="15.75" customHeight="1" x14ac:dyDescent="0.25">
      <c r="B308" s="75"/>
    </row>
    <row r="309" spans="2:2" ht="15.75" customHeight="1" x14ac:dyDescent="0.25">
      <c r="B309" s="75"/>
    </row>
    <row r="310" spans="2:2" ht="15.75" customHeight="1" x14ac:dyDescent="0.25">
      <c r="B310" s="75"/>
    </row>
    <row r="311" spans="2:2" ht="15.75" customHeight="1" x14ac:dyDescent="0.25">
      <c r="B311" s="75"/>
    </row>
    <row r="312" spans="2:2" ht="15.75" customHeight="1" x14ac:dyDescent="0.25">
      <c r="B312" s="75"/>
    </row>
    <row r="313" spans="2:2" ht="15.75" customHeight="1" x14ac:dyDescent="0.25">
      <c r="B313" s="75"/>
    </row>
    <row r="314" spans="2:2" ht="15.75" customHeight="1" x14ac:dyDescent="0.25">
      <c r="B314" s="75"/>
    </row>
    <row r="315" spans="2:2" ht="15.75" customHeight="1" x14ac:dyDescent="0.25">
      <c r="B315" s="75"/>
    </row>
    <row r="316" spans="2:2" ht="15.75" customHeight="1" x14ac:dyDescent="0.25">
      <c r="B316" s="75"/>
    </row>
    <row r="317" spans="2:2" ht="15.75" customHeight="1" x14ac:dyDescent="0.25">
      <c r="B317" s="75"/>
    </row>
    <row r="318" spans="2:2" ht="15.75" customHeight="1" x14ac:dyDescent="0.25">
      <c r="B318" s="75"/>
    </row>
    <row r="319" spans="2:2" ht="15.75" customHeight="1" x14ac:dyDescent="0.25">
      <c r="B319" s="75"/>
    </row>
    <row r="320" spans="2:2" ht="15.75" customHeight="1" x14ac:dyDescent="0.25">
      <c r="B320" s="75"/>
    </row>
    <row r="321" spans="2:2" ht="15.75" customHeight="1" x14ac:dyDescent="0.25">
      <c r="B321" s="75"/>
    </row>
    <row r="322" spans="2:2" ht="15.75" customHeight="1" x14ac:dyDescent="0.25">
      <c r="B322" s="75"/>
    </row>
    <row r="323" spans="2:2" ht="15.75" customHeight="1" x14ac:dyDescent="0.25">
      <c r="B323" s="75"/>
    </row>
    <row r="324" spans="2:2" ht="15.75" customHeight="1" x14ac:dyDescent="0.25">
      <c r="B324" s="75"/>
    </row>
    <row r="325" spans="2:2" ht="15.75" customHeight="1" x14ac:dyDescent="0.25">
      <c r="B325" s="75"/>
    </row>
    <row r="326" spans="2:2" ht="15.75" customHeight="1" x14ac:dyDescent="0.25">
      <c r="B326" s="75"/>
    </row>
    <row r="327" spans="2:2" ht="15.75" customHeight="1" x14ac:dyDescent="0.25">
      <c r="B327" s="75"/>
    </row>
    <row r="328" spans="2:2" ht="15.75" customHeight="1" x14ac:dyDescent="0.25">
      <c r="B328" s="75"/>
    </row>
    <row r="329" spans="2:2" ht="15.75" customHeight="1" x14ac:dyDescent="0.25">
      <c r="B329" s="75"/>
    </row>
    <row r="330" spans="2:2" ht="15.75" customHeight="1" x14ac:dyDescent="0.25">
      <c r="B330" s="75"/>
    </row>
    <row r="331" spans="2:2" ht="15.75" customHeight="1" x14ac:dyDescent="0.25">
      <c r="B331" s="75"/>
    </row>
    <row r="332" spans="2:2" ht="15.75" customHeight="1" x14ac:dyDescent="0.25">
      <c r="B332" s="75"/>
    </row>
    <row r="333" spans="2:2" ht="15.75" customHeight="1" x14ac:dyDescent="0.25">
      <c r="B333" s="75"/>
    </row>
    <row r="334" spans="2:2" ht="15.75" customHeight="1" x14ac:dyDescent="0.25">
      <c r="B334" s="75"/>
    </row>
    <row r="335" spans="2:2" ht="15.75" customHeight="1" x14ac:dyDescent="0.25">
      <c r="B335" s="75"/>
    </row>
    <row r="336" spans="2:2" ht="15.75" customHeight="1" x14ac:dyDescent="0.25">
      <c r="B336" s="75"/>
    </row>
    <row r="337" spans="2:2" ht="15.75" customHeight="1" x14ac:dyDescent="0.25">
      <c r="B337" s="75"/>
    </row>
    <row r="338" spans="2:2" ht="15.75" customHeight="1" x14ac:dyDescent="0.25">
      <c r="B338" s="75"/>
    </row>
    <row r="339" spans="2:2" ht="15.75" customHeight="1" x14ac:dyDescent="0.25">
      <c r="B339" s="75"/>
    </row>
    <row r="340" spans="2:2" ht="15.75" customHeight="1" x14ac:dyDescent="0.25">
      <c r="B340" s="75"/>
    </row>
    <row r="341" spans="2:2" ht="15.75" customHeight="1" x14ac:dyDescent="0.25">
      <c r="B341" s="75"/>
    </row>
    <row r="342" spans="2:2" ht="15.75" customHeight="1" x14ac:dyDescent="0.25">
      <c r="B342" s="75"/>
    </row>
    <row r="343" spans="2:2" ht="15.75" customHeight="1" x14ac:dyDescent="0.25">
      <c r="B343" s="75"/>
    </row>
    <row r="344" spans="2:2" ht="15.75" customHeight="1" x14ac:dyDescent="0.25">
      <c r="B344" s="75"/>
    </row>
    <row r="345" spans="2:2" ht="15.75" customHeight="1" x14ac:dyDescent="0.25">
      <c r="B345" s="75"/>
    </row>
    <row r="346" spans="2:2" ht="15.75" customHeight="1" x14ac:dyDescent="0.25">
      <c r="B346" s="75"/>
    </row>
    <row r="347" spans="2:2" ht="15.75" customHeight="1" x14ac:dyDescent="0.25">
      <c r="B347" s="75"/>
    </row>
    <row r="348" spans="2:2" ht="15.75" customHeight="1" x14ac:dyDescent="0.25">
      <c r="B348" s="75"/>
    </row>
    <row r="349" spans="2:2" ht="15.75" customHeight="1" x14ac:dyDescent="0.25">
      <c r="B349" s="75"/>
    </row>
    <row r="350" spans="2:2" ht="15.75" customHeight="1" x14ac:dyDescent="0.25">
      <c r="B350" s="75"/>
    </row>
    <row r="351" spans="2:2" ht="15.75" customHeight="1" x14ac:dyDescent="0.25">
      <c r="B351" s="75"/>
    </row>
    <row r="352" spans="2:2" ht="15.75" customHeight="1" x14ac:dyDescent="0.25">
      <c r="B352" s="75"/>
    </row>
    <row r="353" spans="2:2" ht="15.75" customHeight="1" x14ac:dyDescent="0.25">
      <c r="B353" s="75"/>
    </row>
    <row r="354" spans="2:2" ht="15.75" customHeight="1" x14ac:dyDescent="0.25">
      <c r="B354" s="75"/>
    </row>
    <row r="355" spans="2:2" ht="15.75" customHeight="1" x14ac:dyDescent="0.25">
      <c r="B355" s="75"/>
    </row>
    <row r="356" spans="2:2" ht="15.75" customHeight="1" x14ac:dyDescent="0.25">
      <c r="B356" s="75"/>
    </row>
    <row r="357" spans="2:2" ht="15.75" customHeight="1" x14ac:dyDescent="0.25">
      <c r="B357" s="75"/>
    </row>
    <row r="358" spans="2:2" ht="15.75" customHeight="1" x14ac:dyDescent="0.25">
      <c r="B358" s="75"/>
    </row>
    <row r="359" spans="2:2" ht="15.75" customHeight="1" x14ac:dyDescent="0.25">
      <c r="B359" s="75"/>
    </row>
    <row r="360" spans="2:2" ht="15.75" customHeight="1" x14ac:dyDescent="0.25">
      <c r="B360" s="75"/>
    </row>
    <row r="361" spans="2:2" ht="15.75" customHeight="1" x14ac:dyDescent="0.25">
      <c r="B361" s="75"/>
    </row>
    <row r="362" spans="2:2" ht="15.75" customHeight="1" x14ac:dyDescent="0.25">
      <c r="B362" s="75"/>
    </row>
    <row r="363" spans="2:2" ht="15.75" customHeight="1" x14ac:dyDescent="0.25">
      <c r="B363" s="75"/>
    </row>
    <row r="364" spans="2:2" ht="15.75" customHeight="1" x14ac:dyDescent="0.25">
      <c r="B364" s="75"/>
    </row>
    <row r="365" spans="2:2" ht="15.75" customHeight="1" x14ac:dyDescent="0.25">
      <c r="B365" s="75"/>
    </row>
    <row r="366" spans="2:2" ht="15.75" customHeight="1" x14ac:dyDescent="0.25">
      <c r="B366" s="75"/>
    </row>
    <row r="367" spans="2:2" ht="15.75" customHeight="1" x14ac:dyDescent="0.25">
      <c r="B367" s="75"/>
    </row>
    <row r="368" spans="2:2" ht="15.75" customHeight="1" x14ac:dyDescent="0.25">
      <c r="B368" s="75"/>
    </row>
    <row r="369" spans="2:2" ht="15.75" customHeight="1" x14ac:dyDescent="0.25">
      <c r="B369" s="75"/>
    </row>
    <row r="370" spans="2:2" ht="15.75" customHeight="1" x14ac:dyDescent="0.25">
      <c r="B370" s="75"/>
    </row>
    <row r="371" spans="2:2" ht="15.75" customHeight="1" x14ac:dyDescent="0.25">
      <c r="B371" s="75"/>
    </row>
    <row r="372" spans="2:2" ht="15.75" customHeight="1" x14ac:dyDescent="0.25">
      <c r="B372" s="75"/>
    </row>
    <row r="373" spans="2:2" ht="15.75" customHeight="1" x14ac:dyDescent="0.25">
      <c r="B373" s="75"/>
    </row>
    <row r="374" spans="2:2" ht="15.75" customHeight="1" x14ac:dyDescent="0.25">
      <c r="B374" s="75"/>
    </row>
    <row r="375" spans="2:2" ht="15.75" customHeight="1" x14ac:dyDescent="0.25">
      <c r="B375" s="75"/>
    </row>
    <row r="376" spans="2:2" ht="15.75" customHeight="1" x14ac:dyDescent="0.25">
      <c r="B376" s="75"/>
    </row>
    <row r="377" spans="2:2" ht="15.75" customHeight="1" x14ac:dyDescent="0.25">
      <c r="B377" s="75"/>
    </row>
    <row r="378" spans="2:2" ht="15.75" customHeight="1" x14ac:dyDescent="0.25">
      <c r="B378" s="75"/>
    </row>
    <row r="379" spans="2:2" ht="15.75" customHeight="1" x14ac:dyDescent="0.25">
      <c r="B379" s="75"/>
    </row>
    <row r="380" spans="2:2" ht="15.75" customHeight="1" x14ac:dyDescent="0.25">
      <c r="B380" s="75"/>
    </row>
    <row r="381" spans="2:2" ht="15.75" customHeight="1" x14ac:dyDescent="0.25">
      <c r="B381" s="75"/>
    </row>
    <row r="382" spans="2:2" ht="15.75" customHeight="1" x14ac:dyDescent="0.25">
      <c r="B382" s="75"/>
    </row>
    <row r="383" spans="2:2" ht="15.75" customHeight="1" x14ac:dyDescent="0.25">
      <c r="B383" s="75"/>
    </row>
    <row r="384" spans="2:2" ht="15.75" customHeight="1" x14ac:dyDescent="0.25">
      <c r="B384" s="75"/>
    </row>
    <row r="385" spans="2:2" ht="15.75" customHeight="1" x14ac:dyDescent="0.25">
      <c r="B385" s="75"/>
    </row>
    <row r="386" spans="2:2" ht="15.75" customHeight="1" x14ac:dyDescent="0.25">
      <c r="B386" s="75"/>
    </row>
    <row r="387" spans="2:2" ht="15.75" customHeight="1" x14ac:dyDescent="0.25">
      <c r="B387" s="75"/>
    </row>
    <row r="388" spans="2:2" ht="15.75" customHeight="1" x14ac:dyDescent="0.25">
      <c r="B388" s="75"/>
    </row>
    <row r="389" spans="2:2" ht="15.75" customHeight="1" x14ac:dyDescent="0.25">
      <c r="B389" s="75"/>
    </row>
    <row r="390" spans="2:2" ht="15.75" customHeight="1" x14ac:dyDescent="0.25">
      <c r="B390" s="75"/>
    </row>
    <row r="391" spans="2:2" ht="15.75" customHeight="1" x14ac:dyDescent="0.25">
      <c r="B391" s="75"/>
    </row>
    <row r="392" spans="2:2" ht="15.75" customHeight="1" x14ac:dyDescent="0.25">
      <c r="B392" s="75"/>
    </row>
    <row r="393" spans="2:2" ht="15.75" customHeight="1" x14ac:dyDescent="0.25">
      <c r="B393" s="75"/>
    </row>
    <row r="394" spans="2:2" ht="15.75" customHeight="1" x14ac:dyDescent="0.25">
      <c r="B394" s="75"/>
    </row>
    <row r="395" spans="2:2" ht="15.75" customHeight="1" x14ac:dyDescent="0.25">
      <c r="B395" s="75"/>
    </row>
    <row r="396" spans="2:2" ht="15.75" customHeight="1" x14ac:dyDescent="0.25">
      <c r="B396" s="75"/>
    </row>
    <row r="397" spans="2:2" ht="15.75" customHeight="1" x14ac:dyDescent="0.25">
      <c r="B397" s="75"/>
    </row>
    <row r="398" spans="2:2" ht="15.75" customHeight="1" x14ac:dyDescent="0.25">
      <c r="B398" s="75"/>
    </row>
    <row r="399" spans="2:2" ht="15.75" customHeight="1" x14ac:dyDescent="0.25">
      <c r="B399" s="75"/>
    </row>
    <row r="400" spans="2:2" ht="15.75" customHeight="1" x14ac:dyDescent="0.25">
      <c r="B400" s="75"/>
    </row>
    <row r="401" spans="2:2" ht="15.75" customHeight="1" x14ac:dyDescent="0.25">
      <c r="B401" s="75"/>
    </row>
    <row r="402" spans="2:2" ht="15.75" customHeight="1" x14ac:dyDescent="0.25">
      <c r="B402" s="75"/>
    </row>
    <row r="403" spans="2:2" ht="15.75" customHeight="1" x14ac:dyDescent="0.25">
      <c r="B403" s="75"/>
    </row>
    <row r="404" spans="2:2" ht="15.75" customHeight="1" x14ac:dyDescent="0.25">
      <c r="B404" s="75"/>
    </row>
    <row r="405" spans="2:2" ht="15.75" customHeight="1" x14ac:dyDescent="0.25">
      <c r="B405" s="75"/>
    </row>
    <row r="406" spans="2:2" ht="15.75" customHeight="1" x14ac:dyDescent="0.25">
      <c r="B406" s="75"/>
    </row>
    <row r="407" spans="2:2" ht="15.75" customHeight="1" x14ac:dyDescent="0.25">
      <c r="B407" s="75"/>
    </row>
    <row r="408" spans="2:2" ht="15.75" customHeight="1" x14ac:dyDescent="0.25">
      <c r="B408" s="75"/>
    </row>
    <row r="409" spans="2:2" ht="15.75" customHeight="1" x14ac:dyDescent="0.25">
      <c r="B409" s="75"/>
    </row>
    <row r="410" spans="2:2" ht="15.75" customHeight="1" x14ac:dyDescent="0.25">
      <c r="B410" s="75"/>
    </row>
    <row r="411" spans="2:2" ht="15.75" customHeight="1" x14ac:dyDescent="0.25">
      <c r="B411" s="75"/>
    </row>
    <row r="412" spans="2:2" ht="15.75" customHeight="1" x14ac:dyDescent="0.25">
      <c r="B412" s="75"/>
    </row>
    <row r="413" spans="2:2" ht="15.75" customHeight="1" x14ac:dyDescent="0.25">
      <c r="B413" s="75"/>
    </row>
    <row r="414" spans="2:2" ht="15.75" customHeight="1" x14ac:dyDescent="0.25">
      <c r="B414" s="75"/>
    </row>
    <row r="415" spans="2:2" ht="15.75" customHeight="1" x14ac:dyDescent="0.25">
      <c r="B415" s="75"/>
    </row>
    <row r="416" spans="2:2" ht="15.75" customHeight="1" x14ac:dyDescent="0.25">
      <c r="B416" s="75"/>
    </row>
    <row r="417" spans="2:2" ht="15.75" customHeight="1" x14ac:dyDescent="0.25">
      <c r="B417" s="75"/>
    </row>
    <row r="418" spans="2:2" ht="15.75" customHeight="1" x14ac:dyDescent="0.25">
      <c r="B418" s="75"/>
    </row>
    <row r="419" spans="2:2" ht="15.75" customHeight="1" x14ac:dyDescent="0.25">
      <c r="B419" s="75"/>
    </row>
    <row r="420" spans="2:2" ht="15.75" customHeight="1" x14ac:dyDescent="0.25">
      <c r="B420" s="75"/>
    </row>
    <row r="421" spans="2:2" ht="15.75" customHeight="1" x14ac:dyDescent="0.25">
      <c r="B421" s="75"/>
    </row>
    <row r="422" spans="2:2" ht="15.75" customHeight="1" x14ac:dyDescent="0.25">
      <c r="B422" s="75"/>
    </row>
    <row r="423" spans="2:2" ht="15.75" customHeight="1" x14ac:dyDescent="0.25">
      <c r="B423" s="75"/>
    </row>
    <row r="424" spans="2:2" ht="15.75" customHeight="1" x14ac:dyDescent="0.25">
      <c r="B424" s="75"/>
    </row>
    <row r="425" spans="2:2" ht="15.75" customHeight="1" x14ac:dyDescent="0.25">
      <c r="B425" s="75"/>
    </row>
    <row r="426" spans="2:2" ht="15.75" customHeight="1" x14ac:dyDescent="0.25">
      <c r="B426" s="75"/>
    </row>
    <row r="427" spans="2:2" ht="15.75" customHeight="1" x14ac:dyDescent="0.25">
      <c r="B427" s="75"/>
    </row>
    <row r="428" spans="2:2" ht="15.75" customHeight="1" x14ac:dyDescent="0.25">
      <c r="B428" s="75"/>
    </row>
    <row r="429" spans="2:2" ht="15.75" customHeight="1" x14ac:dyDescent="0.25">
      <c r="B429" s="75"/>
    </row>
    <row r="430" spans="2:2" ht="15.75" customHeight="1" x14ac:dyDescent="0.25">
      <c r="B430" s="75"/>
    </row>
    <row r="431" spans="2:2" ht="15.75" customHeight="1" x14ac:dyDescent="0.25">
      <c r="B431" s="75"/>
    </row>
    <row r="432" spans="2:2" ht="15.75" customHeight="1" x14ac:dyDescent="0.25">
      <c r="B432" s="75"/>
    </row>
    <row r="433" spans="2:2" ht="15.75" customHeight="1" x14ac:dyDescent="0.25">
      <c r="B433" s="75"/>
    </row>
    <row r="434" spans="2:2" ht="15.75" customHeight="1" x14ac:dyDescent="0.25">
      <c r="B434" s="75"/>
    </row>
    <row r="435" spans="2:2" ht="15.75" customHeight="1" x14ac:dyDescent="0.25">
      <c r="B435" s="75"/>
    </row>
    <row r="436" spans="2:2" ht="15.75" customHeight="1" x14ac:dyDescent="0.25">
      <c r="B436" s="75"/>
    </row>
    <row r="437" spans="2:2" ht="15.75" customHeight="1" x14ac:dyDescent="0.25">
      <c r="B437" s="75"/>
    </row>
    <row r="438" spans="2:2" ht="15.75" customHeight="1" x14ac:dyDescent="0.25">
      <c r="B438" s="75"/>
    </row>
    <row r="439" spans="2:2" ht="15.75" customHeight="1" x14ac:dyDescent="0.25">
      <c r="B439" s="75"/>
    </row>
    <row r="440" spans="2:2" ht="15.75" customHeight="1" x14ac:dyDescent="0.25">
      <c r="B440" s="75"/>
    </row>
    <row r="441" spans="2:2" ht="15.75" customHeight="1" x14ac:dyDescent="0.25">
      <c r="B441" s="75"/>
    </row>
    <row r="442" spans="2:2" ht="15.75" customHeight="1" x14ac:dyDescent="0.25">
      <c r="B442" s="75"/>
    </row>
    <row r="443" spans="2:2" ht="15.75" customHeight="1" x14ac:dyDescent="0.25">
      <c r="B443" s="75"/>
    </row>
    <row r="444" spans="2:2" ht="15.75" customHeight="1" x14ac:dyDescent="0.25">
      <c r="B444" s="75"/>
    </row>
    <row r="445" spans="2:2" ht="15.75" customHeight="1" x14ac:dyDescent="0.25">
      <c r="B445" s="75"/>
    </row>
    <row r="446" spans="2:2" ht="15.75" customHeight="1" x14ac:dyDescent="0.25">
      <c r="B446" s="75"/>
    </row>
    <row r="447" spans="2:2" ht="15.75" customHeight="1" x14ac:dyDescent="0.25">
      <c r="B447" s="75"/>
    </row>
    <row r="448" spans="2:2" ht="15.75" customHeight="1" x14ac:dyDescent="0.25">
      <c r="B448" s="75"/>
    </row>
    <row r="449" spans="2:2" ht="15.75" customHeight="1" x14ac:dyDescent="0.25">
      <c r="B449" s="75"/>
    </row>
    <row r="450" spans="2:2" ht="15.75" customHeight="1" x14ac:dyDescent="0.25">
      <c r="B450" s="75"/>
    </row>
    <row r="451" spans="2:2" ht="15.75" customHeight="1" x14ac:dyDescent="0.25">
      <c r="B451" s="75"/>
    </row>
    <row r="452" spans="2:2" ht="15.75" customHeight="1" x14ac:dyDescent="0.25">
      <c r="B452" s="75"/>
    </row>
    <row r="453" spans="2:2" ht="15.75" customHeight="1" x14ac:dyDescent="0.25">
      <c r="B453" s="75"/>
    </row>
    <row r="454" spans="2:2" ht="15.75" customHeight="1" x14ac:dyDescent="0.25">
      <c r="B454" s="75"/>
    </row>
    <row r="455" spans="2:2" ht="15.75" customHeight="1" x14ac:dyDescent="0.25">
      <c r="B455" s="75"/>
    </row>
    <row r="456" spans="2:2" ht="15.75" customHeight="1" x14ac:dyDescent="0.25">
      <c r="B456" s="75"/>
    </row>
    <row r="457" spans="2:2" ht="15.75" customHeight="1" x14ac:dyDescent="0.25">
      <c r="B457" s="75"/>
    </row>
    <row r="458" spans="2:2" ht="15.75" customHeight="1" x14ac:dyDescent="0.25">
      <c r="B458" s="75"/>
    </row>
    <row r="459" spans="2:2" ht="15.75" customHeight="1" x14ac:dyDescent="0.25">
      <c r="B459" s="75"/>
    </row>
    <row r="460" spans="2:2" ht="15.75" customHeight="1" x14ac:dyDescent="0.25">
      <c r="B460" s="75"/>
    </row>
    <row r="461" spans="2:2" ht="15.75" customHeight="1" x14ac:dyDescent="0.25">
      <c r="B461" s="75"/>
    </row>
    <row r="462" spans="2:2" ht="15.75" customHeight="1" x14ac:dyDescent="0.25">
      <c r="B462" s="75"/>
    </row>
    <row r="463" spans="2:2" ht="15.75" customHeight="1" x14ac:dyDescent="0.25">
      <c r="B463" s="75"/>
    </row>
    <row r="464" spans="2:2" ht="15.75" customHeight="1" x14ac:dyDescent="0.25">
      <c r="B464" s="75"/>
    </row>
    <row r="465" spans="2:2" ht="15.75" customHeight="1" x14ac:dyDescent="0.25">
      <c r="B465" s="75"/>
    </row>
    <row r="466" spans="2:2" ht="15.75" customHeight="1" x14ac:dyDescent="0.25">
      <c r="B466" s="75"/>
    </row>
    <row r="467" spans="2:2" ht="15.75" customHeight="1" x14ac:dyDescent="0.25">
      <c r="B467" s="75"/>
    </row>
    <row r="468" spans="2:2" ht="15.75" customHeight="1" x14ac:dyDescent="0.25">
      <c r="B468" s="75"/>
    </row>
    <row r="469" spans="2:2" ht="15.75" customHeight="1" x14ac:dyDescent="0.25">
      <c r="B469" s="75"/>
    </row>
    <row r="470" spans="2:2" ht="15.75" customHeight="1" x14ac:dyDescent="0.25">
      <c r="B470" s="75"/>
    </row>
    <row r="471" spans="2:2" ht="15.75" customHeight="1" x14ac:dyDescent="0.25">
      <c r="B471" s="75"/>
    </row>
    <row r="472" spans="2:2" ht="15.75" customHeight="1" x14ac:dyDescent="0.25">
      <c r="B472" s="75"/>
    </row>
    <row r="473" spans="2:2" ht="15.75" customHeight="1" x14ac:dyDescent="0.25">
      <c r="B473" s="75"/>
    </row>
    <row r="474" spans="2:2" ht="15.75" customHeight="1" x14ac:dyDescent="0.25">
      <c r="B474" s="75"/>
    </row>
    <row r="475" spans="2:2" ht="15.75" customHeight="1" x14ac:dyDescent="0.25">
      <c r="B475" s="75"/>
    </row>
    <row r="476" spans="2:2" ht="15.75" customHeight="1" x14ac:dyDescent="0.25">
      <c r="B476" s="75"/>
    </row>
    <row r="477" spans="2:2" ht="15.75" customHeight="1" x14ac:dyDescent="0.25">
      <c r="B477" s="75"/>
    </row>
    <row r="478" spans="2:2" ht="15.75" customHeight="1" x14ac:dyDescent="0.25">
      <c r="B478" s="75"/>
    </row>
    <row r="479" spans="2:2" ht="15.75" customHeight="1" x14ac:dyDescent="0.25">
      <c r="B479" s="75"/>
    </row>
    <row r="480" spans="2:2" ht="15.75" customHeight="1" x14ac:dyDescent="0.25">
      <c r="B480" s="75"/>
    </row>
    <row r="481" spans="2:2" ht="15.75" customHeight="1" x14ac:dyDescent="0.25">
      <c r="B481" s="75"/>
    </row>
    <row r="482" spans="2:2" ht="15.75" customHeight="1" x14ac:dyDescent="0.25">
      <c r="B482" s="75"/>
    </row>
    <row r="483" spans="2:2" ht="15.75" customHeight="1" x14ac:dyDescent="0.25">
      <c r="B483" s="75"/>
    </row>
    <row r="484" spans="2:2" ht="15.75" customHeight="1" x14ac:dyDescent="0.25">
      <c r="B484" s="75"/>
    </row>
    <row r="485" spans="2:2" ht="15.75" customHeight="1" x14ac:dyDescent="0.25">
      <c r="B485" s="75"/>
    </row>
    <row r="486" spans="2:2" ht="15.75" customHeight="1" x14ac:dyDescent="0.25">
      <c r="B486" s="75"/>
    </row>
    <row r="487" spans="2:2" ht="15.75" customHeight="1" x14ac:dyDescent="0.25">
      <c r="B487" s="75"/>
    </row>
    <row r="488" spans="2:2" ht="15.75" customHeight="1" x14ac:dyDescent="0.25">
      <c r="B488" s="75"/>
    </row>
    <row r="489" spans="2:2" ht="15.75" customHeight="1" x14ac:dyDescent="0.25">
      <c r="B489" s="75"/>
    </row>
    <row r="490" spans="2:2" ht="15.75" customHeight="1" x14ac:dyDescent="0.25">
      <c r="B490" s="75"/>
    </row>
    <row r="491" spans="2:2" ht="15.75" customHeight="1" x14ac:dyDescent="0.25">
      <c r="B491" s="75"/>
    </row>
    <row r="492" spans="2:2" ht="15.75" customHeight="1" x14ac:dyDescent="0.25">
      <c r="B492" s="75"/>
    </row>
    <row r="493" spans="2:2" ht="15.75" customHeight="1" x14ac:dyDescent="0.25">
      <c r="B493" s="75"/>
    </row>
    <row r="494" spans="2:2" ht="15.75" customHeight="1" x14ac:dyDescent="0.25">
      <c r="B494" s="75"/>
    </row>
    <row r="495" spans="2:2" ht="15.75" customHeight="1" x14ac:dyDescent="0.25">
      <c r="B495" s="75"/>
    </row>
    <row r="496" spans="2:2" ht="15.75" customHeight="1" x14ac:dyDescent="0.25">
      <c r="B496" s="75"/>
    </row>
    <row r="497" spans="2:2" ht="15.75" customHeight="1" x14ac:dyDescent="0.25">
      <c r="B497" s="75"/>
    </row>
    <row r="498" spans="2:2" ht="15.75" customHeight="1" x14ac:dyDescent="0.25">
      <c r="B498" s="75"/>
    </row>
    <row r="499" spans="2:2" ht="15.75" customHeight="1" x14ac:dyDescent="0.25">
      <c r="B499" s="75"/>
    </row>
    <row r="500" spans="2:2" ht="15.75" customHeight="1" x14ac:dyDescent="0.25">
      <c r="B500" s="75"/>
    </row>
    <row r="501" spans="2:2" ht="15.75" customHeight="1" x14ac:dyDescent="0.25">
      <c r="B501" s="75"/>
    </row>
    <row r="502" spans="2:2" ht="15.75" customHeight="1" x14ac:dyDescent="0.25">
      <c r="B502" s="75"/>
    </row>
    <row r="503" spans="2:2" ht="15.75" customHeight="1" x14ac:dyDescent="0.25">
      <c r="B503" s="75"/>
    </row>
    <row r="504" spans="2:2" ht="15.75" customHeight="1" x14ac:dyDescent="0.25">
      <c r="B504" s="75"/>
    </row>
    <row r="505" spans="2:2" ht="15.75" customHeight="1" x14ac:dyDescent="0.25">
      <c r="B505" s="75"/>
    </row>
    <row r="506" spans="2:2" ht="15.75" customHeight="1" x14ac:dyDescent="0.25">
      <c r="B506" s="75"/>
    </row>
    <row r="507" spans="2:2" ht="15.75" customHeight="1" x14ac:dyDescent="0.25">
      <c r="B507" s="75"/>
    </row>
    <row r="508" spans="2:2" ht="15.75" customHeight="1" x14ac:dyDescent="0.25">
      <c r="B508" s="75"/>
    </row>
    <row r="509" spans="2:2" ht="15.75" customHeight="1" x14ac:dyDescent="0.25">
      <c r="B509" s="75"/>
    </row>
    <row r="510" spans="2:2" ht="15.75" customHeight="1" x14ac:dyDescent="0.25">
      <c r="B510" s="75"/>
    </row>
    <row r="511" spans="2:2" ht="15.75" customHeight="1" x14ac:dyDescent="0.25">
      <c r="B511" s="75"/>
    </row>
    <row r="512" spans="2:2" ht="15.75" customHeight="1" x14ac:dyDescent="0.25">
      <c r="B512" s="75"/>
    </row>
    <row r="513" spans="2:2" ht="15.75" customHeight="1" x14ac:dyDescent="0.25">
      <c r="B513" s="75"/>
    </row>
    <row r="514" spans="2:2" ht="15.75" customHeight="1" x14ac:dyDescent="0.25">
      <c r="B514" s="75"/>
    </row>
    <row r="515" spans="2:2" ht="15.75" customHeight="1" x14ac:dyDescent="0.25">
      <c r="B515" s="75"/>
    </row>
    <row r="516" spans="2:2" ht="15.75" customHeight="1" x14ac:dyDescent="0.25">
      <c r="B516" s="75"/>
    </row>
    <row r="517" spans="2:2" ht="15.75" customHeight="1" x14ac:dyDescent="0.25">
      <c r="B517" s="75"/>
    </row>
    <row r="518" spans="2:2" ht="15.75" customHeight="1" x14ac:dyDescent="0.25">
      <c r="B518" s="75"/>
    </row>
    <row r="519" spans="2:2" ht="15.75" customHeight="1" x14ac:dyDescent="0.25">
      <c r="B519" s="75"/>
    </row>
    <row r="520" spans="2:2" ht="15.75" customHeight="1" x14ac:dyDescent="0.25">
      <c r="B520" s="75"/>
    </row>
    <row r="521" spans="2:2" ht="15.75" customHeight="1" x14ac:dyDescent="0.25">
      <c r="B521" s="75"/>
    </row>
    <row r="522" spans="2:2" ht="15.75" customHeight="1" x14ac:dyDescent="0.25">
      <c r="B522" s="75"/>
    </row>
    <row r="523" spans="2:2" ht="15.75" customHeight="1" x14ac:dyDescent="0.25">
      <c r="B523" s="75"/>
    </row>
    <row r="524" spans="2:2" ht="15.75" customHeight="1" x14ac:dyDescent="0.25">
      <c r="B524" s="75"/>
    </row>
    <row r="525" spans="2:2" ht="15.75" customHeight="1" x14ac:dyDescent="0.25">
      <c r="B525" s="75"/>
    </row>
    <row r="526" spans="2:2" ht="15.75" customHeight="1" x14ac:dyDescent="0.25">
      <c r="B526" s="75"/>
    </row>
    <row r="527" spans="2:2" ht="15.75" customHeight="1" x14ac:dyDescent="0.25">
      <c r="B527" s="75"/>
    </row>
    <row r="528" spans="2:2" ht="15.75" customHeight="1" x14ac:dyDescent="0.25">
      <c r="B528" s="75"/>
    </row>
    <row r="529" spans="2:2" ht="15.75" customHeight="1" x14ac:dyDescent="0.25">
      <c r="B529" s="75"/>
    </row>
    <row r="530" spans="2:2" ht="15.75" customHeight="1" x14ac:dyDescent="0.25">
      <c r="B530" s="75"/>
    </row>
    <row r="531" spans="2:2" ht="15.75" customHeight="1" x14ac:dyDescent="0.25">
      <c r="B531" s="75"/>
    </row>
    <row r="532" spans="2:2" ht="15.75" customHeight="1" x14ac:dyDescent="0.25">
      <c r="B532" s="75"/>
    </row>
    <row r="533" spans="2:2" ht="15.75" customHeight="1" x14ac:dyDescent="0.25">
      <c r="B533" s="75"/>
    </row>
    <row r="534" spans="2:2" ht="15.75" customHeight="1" x14ac:dyDescent="0.25">
      <c r="B534" s="75"/>
    </row>
    <row r="535" spans="2:2" ht="15.75" customHeight="1" x14ac:dyDescent="0.25">
      <c r="B535" s="75"/>
    </row>
    <row r="536" spans="2:2" ht="15.75" customHeight="1" x14ac:dyDescent="0.25">
      <c r="B536" s="75"/>
    </row>
    <row r="537" spans="2:2" ht="15.75" customHeight="1" x14ac:dyDescent="0.25">
      <c r="B537" s="75"/>
    </row>
    <row r="538" spans="2:2" ht="15.75" customHeight="1" x14ac:dyDescent="0.25">
      <c r="B538" s="75"/>
    </row>
    <row r="539" spans="2:2" ht="15.75" customHeight="1" x14ac:dyDescent="0.25">
      <c r="B539" s="75"/>
    </row>
    <row r="540" spans="2:2" ht="15.75" customHeight="1" x14ac:dyDescent="0.25">
      <c r="B540" s="75"/>
    </row>
    <row r="541" spans="2:2" ht="15.75" customHeight="1" x14ac:dyDescent="0.25">
      <c r="B541" s="75"/>
    </row>
    <row r="542" spans="2:2" ht="15.75" customHeight="1" x14ac:dyDescent="0.25">
      <c r="B542" s="75"/>
    </row>
    <row r="543" spans="2:2" ht="15.75" customHeight="1" x14ac:dyDescent="0.25">
      <c r="B543" s="75"/>
    </row>
    <row r="544" spans="2:2" ht="15.75" customHeight="1" x14ac:dyDescent="0.25">
      <c r="B544" s="75"/>
    </row>
    <row r="545" spans="2:2" ht="15.75" customHeight="1" x14ac:dyDescent="0.25">
      <c r="B545" s="75"/>
    </row>
    <row r="546" spans="2:2" ht="15.75" customHeight="1" x14ac:dyDescent="0.25">
      <c r="B546" s="75"/>
    </row>
    <row r="547" spans="2:2" ht="15.75" customHeight="1" x14ac:dyDescent="0.25">
      <c r="B547" s="75"/>
    </row>
    <row r="548" spans="2:2" ht="15.75" customHeight="1" x14ac:dyDescent="0.25">
      <c r="B548" s="75"/>
    </row>
    <row r="549" spans="2:2" ht="15.75" customHeight="1" x14ac:dyDescent="0.25">
      <c r="B549" s="75"/>
    </row>
    <row r="550" spans="2:2" ht="15.75" customHeight="1" x14ac:dyDescent="0.25">
      <c r="B550" s="75"/>
    </row>
    <row r="551" spans="2:2" ht="15.75" customHeight="1" x14ac:dyDescent="0.25">
      <c r="B551" s="75"/>
    </row>
    <row r="552" spans="2:2" ht="15.75" customHeight="1" x14ac:dyDescent="0.25">
      <c r="B552" s="75"/>
    </row>
    <row r="553" spans="2:2" ht="15.75" customHeight="1" x14ac:dyDescent="0.25">
      <c r="B553" s="75"/>
    </row>
    <row r="554" spans="2:2" ht="15.75" customHeight="1" x14ac:dyDescent="0.25">
      <c r="B554" s="75"/>
    </row>
    <row r="555" spans="2:2" ht="15.75" customHeight="1" x14ac:dyDescent="0.25">
      <c r="B555" s="75"/>
    </row>
    <row r="556" spans="2:2" ht="15.75" customHeight="1" x14ac:dyDescent="0.25">
      <c r="B556" s="75"/>
    </row>
    <row r="557" spans="2:2" ht="15.75" customHeight="1" x14ac:dyDescent="0.25">
      <c r="B557" s="75"/>
    </row>
    <row r="558" spans="2:2" ht="15.75" customHeight="1" x14ac:dyDescent="0.25">
      <c r="B558" s="75"/>
    </row>
    <row r="559" spans="2:2" ht="15.75" customHeight="1" x14ac:dyDescent="0.25">
      <c r="B559" s="75"/>
    </row>
    <row r="560" spans="2:2" ht="15.75" customHeight="1" x14ac:dyDescent="0.25">
      <c r="B560" s="75"/>
    </row>
    <row r="561" spans="2:2" ht="15.75" customHeight="1" x14ac:dyDescent="0.25">
      <c r="B561" s="75"/>
    </row>
    <row r="562" spans="2:2" ht="15.75" customHeight="1" x14ac:dyDescent="0.25">
      <c r="B562" s="75"/>
    </row>
    <row r="563" spans="2:2" ht="15.75" customHeight="1" x14ac:dyDescent="0.25">
      <c r="B563" s="75"/>
    </row>
    <row r="564" spans="2:2" ht="15.75" customHeight="1" x14ac:dyDescent="0.25">
      <c r="B564" s="75"/>
    </row>
    <row r="565" spans="2:2" ht="15.75" customHeight="1" x14ac:dyDescent="0.25">
      <c r="B565" s="75"/>
    </row>
    <row r="566" spans="2:2" ht="15.75" customHeight="1" x14ac:dyDescent="0.25">
      <c r="B566" s="75"/>
    </row>
    <row r="567" spans="2:2" ht="15.75" customHeight="1" x14ac:dyDescent="0.25">
      <c r="B567" s="75"/>
    </row>
    <row r="568" spans="2:2" ht="15.75" customHeight="1" x14ac:dyDescent="0.25">
      <c r="B568" s="75"/>
    </row>
    <row r="569" spans="2:2" ht="15.75" customHeight="1" x14ac:dyDescent="0.25">
      <c r="B569" s="75"/>
    </row>
    <row r="570" spans="2:2" ht="15.75" customHeight="1" x14ac:dyDescent="0.25">
      <c r="B570" s="75"/>
    </row>
    <row r="571" spans="2:2" ht="15.75" customHeight="1" x14ac:dyDescent="0.25">
      <c r="B571" s="75"/>
    </row>
    <row r="572" spans="2:2" ht="15.75" customHeight="1" x14ac:dyDescent="0.25">
      <c r="B572" s="75"/>
    </row>
    <row r="573" spans="2:2" ht="15.75" customHeight="1" x14ac:dyDescent="0.25">
      <c r="B573" s="75"/>
    </row>
    <row r="574" spans="2:2" ht="15.75" customHeight="1" x14ac:dyDescent="0.25">
      <c r="B574" s="75"/>
    </row>
    <row r="575" spans="2:2" ht="15.75" customHeight="1" x14ac:dyDescent="0.25">
      <c r="B575" s="75"/>
    </row>
    <row r="576" spans="2:2" ht="15.75" customHeight="1" x14ac:dyDescent="0.25">
      <c r="B576" s="75"/>
    </row>
    <row r="577" spans="2:2" ht="15.75" customHeight="1" x14ac:dyDescent="0.25">
      <c r="B577" s="75"/>
    </row>
    <row r="578" spans="2:2" ht="15.75" customHeight="1" x14ac:dyDescent="0.25">
      <c r="B578" s="75"/>
    </row>
    <row r="579" spans="2:2" ht="15.75" customHeight="1" x14ac:dyDescent="0.25">
      <c r="B579" s="75"/>
    </row>
    <row r="580" spans="2:2" ht="15.75" customHeight="1" x14ac:dyDescent="0.25">
      <c r="B580" s="75"/>
    </row>
    <row r="581" spans="2:2" ht="15.75" customHeight="1" x14ac:dyDescent="0.25">
      <c r="B581" s="75"/>
    </row>
    <row r="582" spans="2:2" ht="15.75" customHeight="1" x14ac:dyDescent="0.25">
      <c r="B582" s="75"/>
    </row>
    <row r="583" spans="2:2" ht="15.75" customHeight="1" x14ac:dyDescent="0.25">
      <c r="B583" s="75"/>
    </row>
    <row r="584" spans="2:2" ht="15.75" customHeight="1" x14ac:dyDescent="0.25">
      <c r="B584" s="75"/>
    </row>
    <row r="585" spans="2:2" ht="15.75" customHeight="1" x14ac:dyDescent="0.25">
      <c r="B585" s="75"/>
    </row>
    <row r="586" spans="2:2" ht="15.75" customHeight="1" x14ac:dyDescent="0.25">
      <c r="B586" s="75"/>
    </row>
    <row r="587" spans="2:2" ht="15.75" customHeight="1" x14ac:dyDescent="0.25">
      <c r="B587" s="75"/>
    </row>
    <row r="588" spans="2:2" ht="15.75" customHeight="1" x14ac:dyDescent="0.25">
      <c r="B588" s="75"/>
    </row>
    <row r="589" spans="2:2" ht="15.75" customHeight="1" x14ac:dyDescent="0.25">
      <c r="B589" s="75"/>
    </row>
    <row r="590" spans="2:2" ht="15.75" customHeight="1" x14ac:dyDescent="0.25">
      <c r="B590" s="75"/>
    </row>
    <row r="591" spans="2:2" ht="15.75" customHeight="1" x14ac:dyDescent="0.25">
      <c r="B591" s="75"/>
    </row>
    <row r="592" spans="2:2" ht="15.75" customHeight="1" x14ac:dyDescent="0.25">
      <c r="B592" s="75"/>
    </row>
    <row r="593" spans="2:2" ht="15.75" customHeight="1" x14ac:dyDescent="0.25">
      <c r="B593" s="75"/>
    </row>
    <row r="594" spans="2:2" ht="15.75" customHeight="1" x14ac:dyDescent="0.25">
      <c r="B594" s="75"/>
    </row>
    <row r="595" spans="2:2" ht="15.75" customHeight="1" x14ac:dyDescent="0.25">
      <c r="B595" s="75"/>
    </row>
    <row r="596" spans="2:2" ht="15.75" customHeight="1" x14ac:dyDescent="0.25">
      <c r="B596" s="75"/>
    </row>
    <row r="597" spans="2:2" ht="15.75" customHeight="1" x14ac:dyDescent="0.25">
      <c r="B597" s="75"/>
    </row>
    <row r="598" spans="2:2" ht="15.75" customHeight="1" x14ac:dyDescent="0.25">
      <c r="B598" s="75"/>
    </row>
    <row r="599" spans="2:2" ht="15.75" customHeight="1" x14ac:dyDescent="0.25">
      <c r="B599" s="75"/>
    </row>
    <row r="600" spans="2:2" ht="15.75" customHeight="1" x14ac:dyDescent="0.25">
      <c r="B600" s="75"/>
    </row>
    <row r="601" spans="2:2" ht="15.75" customHeight="1" x14ac:dyDescent="0.25">
      <c r="B601" s="75"/>
    </row>
    <row r="602" spans="2:2" ht="15.75" customHeight="1" x14ac:dyDescent="0.25">
      <c r="B602" s="75"/>
    </row>
    <row r="603" spans="2:2" ht="15.75" customHeight="1" x14ac:dyDescent="0.25">
      <c r="B603" s="75"/>
    </row>
    <row r="604" spans="2:2" ht="15.75" customHeight="1" x14ac:dyDescent="0.25">
      <c r="B604" s="75"/>
    </row>
    <row r="605" spans="2:2" ht="15.75" customHeight="1" x14ac:dyDescent="0.25">
      <c r="B605" s="75"/>
    </row>
    <row r="606" spans="2:2" ht="15.75" customHeight="1" x14ac:dyDescent="0.25">
      <c r="B606" s="75"/>
    </row>
    <row r="607" spans="2:2" ht="15.75" customHeight="1" x14ac:dyDescent="0.25">
      <c r="B607" s="75"/>
    </row>
    <row r="608" spans="2:2" ht="15.75" customHeight="1" x14ac:dyDescent="0.25">
      <c r="B608" s="75"/>
    </row>
    <row r="609" spans="2:2" ht="15.75" customHeight="1" x14ac:dyDescent="0.25">
      <c r="B609" s="75"/>
    </row>
    <row r="610" spans="2:2" ht="15.75" customHeight="1" x14ac:dyDescent="0.25">
      <c r="B610" s="75"/>
    </row>
    <row r="611" spans="2:2" ht="15.75" customHeight="1" x14ac:dyDescent="0.25">
      <c r="B611" s="75"/>
    </row>
    <row r="612" spans="2:2" ht="15.75" customHeight="1" x14ac:dyDescent="0.25">
      <c r="B612" s="75"/>
    </row>
    <row r="613" spans="2:2" ht="15.75" customHeight="1" x14ac:dyDescent="0.25">
      <c r="B613" s="75"/>
    </row>
    <row r="614" spans="2:2" ht="15.75" customHeight="1" x14ac:dyDescent="0.25">
      <c r="B614" s="75"/>
    </row>
    <row r="615" spans="2:2" ht="15.75" customHeight="1" x14ac:dyDescent="0.25">
      <c r="B615" s="75"/>
    </row>
    <row r="616" spans="2:2" ht="15.75" customHeight="1" x14ac:dyDescent="0.25">
      <c r="B616" s="75"/>
    </row>
    <row r="617" spans="2:2" ht="15.75" customHeight="1" x14ac:dyDescent="0.25">
      <c r="B617" s="75"/>
    </row>
    <row r="618" spans="2:2" ht="15.75" customHeight="1" x14ac:dyDescent="0.25">
      <c r="B618" s="75"/>
    </row>
    <row r="619" spans="2:2" ht="15.75" customHeight="1" x14ac:dyDescent="0.25">
      <c r="B619" s="75"/>
    </row>
    <row r="620" spans="2:2" ht="15.75" customHeight="1" x14ac:dyDescent="0.25">
      <c r="B620" s="75"/>
    </row>
    <row r="621" spans="2:2" ht="15.75" customHeight="1" x14ac:dyDescent="0.25">
      <c r="B621" s="75"/>
    </row>
    <row r="622" spans="2:2" ht="15.75" customHeight="1" x14ac:dyDescent="0.25">
      <c r="B622" s="75"/>
    </row>
    <row r="623" spans="2:2" ht="15.75" customHeight="1" x14ac:dyDescent="0.25">
      <c r="B623" s="75"/>
    </row>
    <row r="624" spans="2:2" ht="15.75" customHeight="1" x14ac:dyDescent="0.25">
      <c r="B624" s="75"/>
    </row>
    <row r="625" spans="2:2" ht="15.75" customHeight="1" x14ac:dyDescent="0.25">
      <c r="B625" s="75"/>
    </row>
    <row r="626" spans="2:2" ht="15.75" customHeight="1" x14ac:dyDescent="0.25">
      <c r="B626" s="75"/>
    </row>
    <row r="627" spans="2:2" ht="15.75" customHeight="1" x14ac:dyDescent="0.25">
      <c r="B627" s="75"/>
    </row>
    <row r="628" spans="2:2" ht="15.75" customHeight="1" x14ac:dyDescent="0.25">
      <c r="B628" s="75"/>
    </row>
    <row r="629" spans="2:2" ht="15.75" customHeight="1" x14ac:dyDescent="0.25">
      <c r="B629" s="75"/>
    </row>
    <row r="630" spans="2:2" ht="15.75" customHeight="1" x14ac:dyDescent="0.25">
      <c r="B630" s="75"/>
    </row>
    <row r="631" spans="2:2" ht="15.75" customHeight="1" x14ac:dyDescent="0.25">
      <c r="B631" s="75"/>
    </row>
    <row r="632" spans="2:2" ht="15.75" customHeight="1" x14ac:dyDescent="0.25">
      <c r="B632" s="75"/>
    </row>
    <row r="633" spans="2:2" ht="15.75" customHeight="1" x14ac:dyDescent="0.25">
      <c r="B633" s="75"/>
    </row>
    <row r="634" spans="2:2" ht="15.75" customHeight="1" x14ac:dyDescent="0.25">
      <c r="B634" s="75"/>
    </row>
    <row r="635" spans="2:2" ht="15.75" customHeight="1" x14ac:dyDescent="0.25">
      <c r="B635" s="75"/>
    </row>
    <row r="636" spans="2:2" ht="15.75" customHeight="1" x14ac:dyDescent="0.25">
      <c r="B636" s="75"/>
    </row>
    <row r="637" spans="2:2" ht="15.75" customHeight="1" x14ac:dyDescent="0.25">
      <c r="B637" s="75"/>
    </row>
    <row r="638" spans="2:2" ht="15.75" customHeight="1" x14ac:dyDescent="0.25">
      <c r="B638" s="75"/>
    </row>
    <row r="639" spans="2:2" ht="15.75" customHeight="1" x14ac:dyDescent="0.25">
      <c r="B639" s="75"/>
    </row>
    <row r="640" spans="2:2" ht="15.75" customHeight="1" x14ac:dyDescent="0.25">
      <c r="B640" s="75"/>
    </row>
    <row r="641" spans="2:2" ht="15.75" customHeight="1" x14ac:dyDescent="0.25">
      <c r="B641" s="75"/>
    </row>
    <row r="642" spans="2:2" ht="15.75" customHeight="1" x14ac:dyDescent="0.25">
      <c r="B642" s="75"/>
    </row>
    <row r="643" spans="2:2" ht="15.75" customHeight="1" x14ac:dyDescent="0.25">
      <c r="B643" s="75"/>
    </row>
    <row r="644" spans="2:2" ht="15.75" customHeight="1" x14ac:dyDescent="0.25">
      <c r="B644" s="75"/>
    </row>
    <row r="645" spans="2:2" ht="15.75" customHeight="1" x14ac:dyDescent="0.25">
      <c r="B645" s="75"/>
    </row>
    <row r="646" spans="2:2" ht="15.75" customHeight="1" x14ac:dyDescent="0.25">
      <c r="B646" s="75"/>
    </row>
    <row r="647" spans="2:2" ht="15.75" customHeight="1" x14ac:dyDescent="0.25">
      <c r="B647" s="75"/>
    </row>
    <row r="648" spans="2:2" ht="15.75" customHeight="1" x14ac:dyDescent="0.25">
      <c r="B648" s="75"/>
    </row>
    <row r="649" spans="2:2" ht="15.75" customHeight="1" x14ac:dyDescent="0.25">
      <c r="B649" s="75"/>
    </row>
    <row r="650" spans="2:2" ht="15.75" customHeight="1" x14ac:dyDescent="0.25">
      <c r="B650" s="75"/>
    </row>
    <row r="651" spans="2:2" ht="15.75" customHeight="1" x14ac:dyDescent="0.25">
      <c r="B651" s="75"/>
    </row>
    <row r="652" spans="2:2" ht="15.75" customHeight="1" x14ac:dyDescent="0.25">
      <c r="B652" s="75"/>
    </row>
    <row r="653" spans="2:2" ht="15.75" customHeight="1" x14ac:dyDescent="0.25">
      <c r="B653" s="75"/>
    </row>
    <row r="654" spans="2:2" ht="15.75" customHeight="1" x14ac:dyDescent="0.25">
      <c r="B654" s="75"/>
    </row>
    <row r="655" spans="2:2" ht="15.75" customHeight="1" x14ac:dyDescent="0.25">
      <c r="B655" s="75"/>
    </row>
    <row r="656" spans="2:2" ht="15.75" customHeight="1" x14ac:dyDescent="0.25">
      <c r="B656" s="75"/>
    </row>
    <row r="657" spans="2:2" ht="15.75" customHeight="1" x14ac:dyDescent="0.25">
      <c r="B657" s="75"/>
    </row>
    <row r="658" spans="2:2" ht="15.75" customHeight="1" x14ac:dyDescent="0.25">
      <c r="B658" s="75"/>
    </row>
    <row r="659" spans="2:2" ht="15.75" customHeight="1" x14ac:dyDescent="0.25">
      <c r="B659" s="75"/>
    </row>
    <row r="660" spans="2:2" ht="15.75" customHeight="1" x14ac:dyDescent="0.25">
      <c r="B660" s="75"/>
    </row>
    <row r="661" spans="2:2" ht="15.75" customHeight="1" x14ac:dyDescent="0.25">
      <c r="B661" s="75"/>
    </row>
    <row r="662" spans="2:2" ht="15.75" customHeight="1" x14ac:dyDescent="0.25">
      <c r="B662" s="75"/>
    </row>
    <row r="663" spans="2:2" ht="15.75" customHeight="1" x14ac:dyDescent="0.25">
      <c r="B663" s="75"/>
    </row>
    <row r="664" spans="2:2" ht="15.75" customHeight="1" x14ac:dyDescent="0.25">
      <c r="B664" s="75"/>
    </row>
    <row r="665" spans="2:2" ht="15.75" customHeight="1" x14ac:dyDescent="0.25">
      <c r="B665" s="75"/>
    </row>
    <row r="666" spans="2:2" ht="15.75" customHeight="1" x14ac:dyDescent="0.25">
      <c r="B666" s="75"/>
    </row>
    <row r="667" spans="2:2" ht="15.75" customHeight="1" x14ac:dyDescent="0.25">
      <c r="B667" s="75"/>
    </row>
    <row r="668" spans="2:2" ht="15.75" customHeight="1" x14ac:dyDescent="0.25">
      <c r="B668" s="75"/>
    </row>
    <row r="669" spans="2:2" ht="15.75" customHeight="1" x14ac:dyDescent="0.25">
      <c r="B669" s="75"/>
    </row>
    <row r="670" spans="2:2" ht="15.75" customHeight="1" x14ac:dyDescent="0.25">
      <c r="B670" s="75"/>
    </row>
    <row r="671" spans="2:2" ht="15.75" customHeight="1" x14ac:dyDescent="0.25">
      <c r="B671" s="75"/>
    </row>
    <row r="672" spans="2:2" ht="15.75" customHeight="1" x14ac:dyDescent="0.25">
      <c r="B672" s="75"/>
    </row>
    <row r="673" spans="2:2" ht="15.75" customHeight="1" x14ac:dyDescent="0.25">
      <c r="B673" s="75"/>
    </row>
    <row r="674" spans="2:2" ht="15.75" customHeight="1" x14ac:dyDescent="0.25">
      <c r="B674" s="75"/>
    </row>
    <row r="675" spans="2:2" ht="15.75" customHeight="1" x14ac:dyDescent="0.25">
      <c r="B675" s="75"/>
    </row>
    <row r="676" spans="2:2" ht="15.75" customHeight="1" x14ac:dyDescent="0.25">
      <c r="B676" s="75"/>
    </row>
    <row r="677" spans="2:2" ht="15.75" customHeight="1" x14ac:dyDescent="0.25">
      <c r="B677" s="75"/>
    </row>
    <row r="678" spans="2:2" ht="15.75" customHeight="1" x14ac:dyDescent="0.25">
      <c r="B678" s="75"/>
    </row>
    <row r="679" spans="2:2" ht="15.75" customHeight="1" x14ac:dyDescent="0.25">
      <c r="B679" s="75"/>
    </row>
    <row r="680" spans="2:2" ht="15.75" customHeight="1" x14ac:dyDescent="0.25">
      <c r="B680" s="75"/>
    </row>
    <row r="681" spans="2:2" ht="15.75" customHeight="1" x14ac:dyDescent="0.25">
      <c r="B681" s="75"/>
    </row>
    <row r="682" spans="2:2" ht="15.75" customHeight="1" x14ac:dyDescent="0.25">
      <c r="B682" s="75"/>
    </row>
    <row r="683" spans="2:2" ht="15.75" customHeight="1" x14ac:dyDescent="0.25">
      <c r="B683" s="75"/>
    </row>
    <row r="684" spans="2:2" ht="15.75" customHeight="1" x14ac:dyDescent="0.25">
      <c r="B684" s="75"/>
    </row>
    <row r="685" spans="2:2" ht="15.75" customHeight="1" x14ac:dyDescent="0.25">
      <c r="B685" s="75"/>
    </row>
    <row r="686" spans="2:2" ht="15.75" customHeight="1" x14ac:dyDescent="0.25">
      <c r="B686" s="75"/>
    </row>
    <row r="687" spans="2:2" ht="15.75" customHeight="1" x14ac:dyDescent="0.25">
      <c r="B687" s="75"/>
    </row>
    <row r="688" spans="2:2" ht="15.75" customHeight="1" x14ac:dyDescent="0.25">
      <c r="B688" s="75"/>
    </row>
    <row r="689" spans="2:2" ht="15.75" customHeight="1" x14ac:dyDescent="0.25">
      <c r="B689" s="75"/>
    </row>
    <row r="690" spans="2:2" ht="15.75" customHeight="1" x14ac:dyDescent="0.25">
      <c r="B690" s="75"/>
    </row>
    <row r="691" spans="2:2" ht="15.75" customHeight="1" x14ac:dyDescent="0.25">
      <c r="B691" s="75"/>
    </row>
    <row r="692" spans="2:2" ht="15.75" customHeight="1" x14ac:dyDescent="0.25">
      <c r="B692" s="75"/>
    </row>
    <row r="693" spans="2:2" ht="15.75" customHeight="1" x14ac:dyDescent="0.25">
      <c r="B693" s="75"/>
    </row>
    <row r="694" spans="2:2" ht="15.75" customHeight="1" x14ac:dyDescent="0.25">
      <c r="B694" s="75"/>
    </row>
    <row r="695" spans="2:2" ht="15.75" customHeight="1" x14ac:dyDescent="0.25">
      <c r="B695" s="75"/>
    </row>
    <row r="696" spans="2:2" ht="15.75" customHeight="1" x14ac:dyDescent="0.25">
      <c r="B696" s="75"/>
    </row>
    <row r="697" spans="2:2" ht="15.75" customHeight="1" x14ac:dyDescent="0.25">
      <c r="B697" s="75"/>
    </row>
    <row r="698" spans="2:2" ht="15.75" customHeight="1" x14ac:dyDescent="0.25">
      <c r="B698" s="75"/>
    </row>
    <row r="699" spans="2:2" ht="15.75" customHeight="1" x14ac:dyDescent="0.25">
      <c r="B699" s="75"/>
    </row>
    <row r="700" spans="2:2" ht="15.75" customHeight="1" x14ac:dyDescent="0.25">
      <c r="B700" s="75"/>
    </row>
    <row r="701" spans="2:2" ht="15.75" customHeight="1" x14ac:dyDescent="0.25">
      <c r="B701" s="75"/>
    </row>
    <row r="702" spans="2:2" ht="15.75" customHeight="1" x14ac:dyDescent="0.25">
      <c r="B702" s="75"/>
    </row>
    <row r="703" spans="2:2" ht="15.75" customHeight="1" x14ac:dyDescent="0.25">
      <c r="B703" s="75"/>
    </row>
    <row r="704" spans="2:2" ht="15.75" customHeight="1" x14ac:dyDescent="0.25">
      <c r="B704" s="75"/>
    </row>
    <row r="705" spans="2:2" ht="15.75" customHeight="1" x14ac:dyDescent="0.25">
      <c r="B705" s="75"/>
    </row>
    <row r="706" spans="2:2" ht="15.75" customHeight="1" x14ac:dyDescent="0.25">
      <c r="B706" s="75"/>
    </row>
    <row r="707" spans="2:2" ht="15.75" customHeight="1" x14ac:dyDescent="0.25">
      <c r="B707" s="75"/>
    </row>
    <row r="708" spans="2:2" ht="15.75" customHeight="1" x14ac:dyDescent="0.25">
      <c r="B708" s="75"/>
    </row>
    <row r="709" spans="2:2" ht="15.75" customHeight="1" x14ac:dyDescent="0.25">
      <c r="B709" s="75"/>
    </row>
    <row r="710" spans="2:2" ht="15.75" customHeight="1" x14ac:dyDescent="0.25">
      <c r="B710" s="75"/>
    </row>
    <row r="711" spans="2:2" ht="15.75" customHeight="1" x14ac:dyDescent="0.25">
      <c r="B711" s="75"/>
    </row>
    <row r="712" spans="2:2" ht="15.75" customHeight="1" x14ac:dyDescent="0.25">
      <c r="B712" s="75"/>
    </row>
    <row r="713" spans="2:2" ht="15.75" customHeight="1" x14ac:dyDescent="0.25">
      <c r="B713" s="75"/>
    </row>
    <row r="714" spans="2:2" ht="15.75" customHeight="1" x14ac:dyDescent="0.25">
      <c r="B714" s="75"/>
    </row>
    <row r="715" spans="2:2" ht="15.75" customHeight="1" x14ac:dyDescent="0.25">
      <c r="B715" s="75"/>
    </row>
    <row r="716" spans="2:2" ht="15.75" customHeight="1" x14ac:dyDescent="0.25">
      <c r="B716" s="75"/>
    </row>
    <row r="717" spans="2:2" ht="15.75" customHeight="1" x14ac:dyDescent="0.25">
      <c r="B717" s="75"/>
    </row>
    <row r="718" spans="2:2" ht="15.75" customHeight="1" x14ac:dyDescent="0.25">
      <c r="B718" s="75"/>
    </row>
    <row r="719" spans="2:2" ht="15.75" customHeight="1" x14ac:dyDescent="0.25">
      <c r="B719" s="75"/>
    </row>
    <row r="720" spans="2:2" ht="15.75" customHeight="1" x14ac:dyDescent="0.25">
      <c r="B720" s="75"/>
    </row>
    <row r="721" spans="2:2" ht="15.75" customHeight="1" x14ac:dyDescent="0.25">
      <c r="B721" s="75"/>
    </row>
    <row r="722" spans="2:2" ht="15.75" customHeight="1" x14ac:dyDescent="0.25">
      <c r="B722" s="75"/>
    </row>
    <row r="723" spans="2:2" ht="15.75" customHeight="1" x14ac:dyDescent="0.25">
      <c r="B723" s="75"/>
    </row>
    <row r="724" spans="2:2" ht="15.75" customHeight="1" x14ac:dyDescent="0.25">
      <c r="B724" s="75"/>
    </row>
    <row r="725" spans="2:2" ht="15.75" customHeight="1" x14ac:dyDescent="0.25">
      <c r="B725" s="75"/>
    </row>
    <row r="726" spans="2:2" ht="15.75" customHeight="1" x14ac:dyDescent="0.25">
      <c r="B726" s="75"/>
    </row>
    <row r="727" spans="2:2" ht="15.75" customHeight="1" x14ac:dyDescent="0.25">
      <c r="B727" s="75"/>
    </row>
    <row r="728" spans="2:2" ht="15.75" customHeight="1" x14ac:dyDescent="0.25">
      <c r="B728" s="75"/>
    </row>
    <row r="729" spans="2:2" ht="15.75" customHeight="1" x14ac:dyDescent="0.25">
      <c r="B729" s="75"/>
    </row>
    <row r="730" spans="2:2" ht="15.75" customHeight="1" x14ac:dyDescent="0.25">
      <c r="B730" s="75"/>
    </row>
    <row r="731" spans="2:2" ht="15.75" customHeight="1" x14ac:dyDescent="0.25">
      <c r="B731" s="75"/>
    </row>
    <row r="732" spans="2:2" ht="15.75" customHeight="1" x14ac:dyDescent="0.25">
      <c r="B732" s="75"/>
    </row>
    <row r="733" spans="2:2" ht="15.75" customHeight="1" x14ac:dyDescent="0.25">
      <c r="B733" s="75"/>
    </row>
    <row r="734" spans="2:2" ht="15.75" customHeight="1" x14ac:dyDescent="0.25">
      <c r="B734" s="75"/>
    </row>
    <row r="735" spans="2:2" ht="15.75" customHeight="1" x14ac:dyDescent="0.25">
      <c r="B735" s="75"/>
    </row>
    <row r="736" spans="2:2" ht="15.75" customHeight="1" x14ac:dyDescent="0.25">
      <c r="B736" s="75"/>
    </row>
    <row r="737" spans="2:2" ht="15.75" customHeight="1" x14ac:dyDescent="0.25">
      <c r="B737" s="75"/>
    </row>
    <row r="738" spans="2:2" ht="15.75" customHeight="1" x14ac:dyDescent="0.25">
      <c r="B738" s="75"/>
    </row>
    <row r="739" spans="2:2" ht="15.75" customHeight="1" x14ac:dyDescent="0.25">
      <c r="B739" s="75"/>
    </row>
    <row r="740" spans="2:2" ht="15.75" customHeight="1" x14ac:dyDescent="0.25">
      <c r="B740" s="75"/>
    </row>
    <row r="741" spans="2:2" ht="15.75" customHeight="1" x14ac:dyDescent="0.25">
      <c r="B741" s="75"/>
    </row>
    <row r="742" spans="2:2" ht="15.75" customHeight="1" x14ac:dyDescent="0.25">
      <c r="B742" s="75"/>
    </row>
    <row r="743" spans="2:2" ht="15.75" customHeight="1" x14ac:dyDescent="0.25">
      <c r="B743" s="75"/>
    </row>
    <row r="744" spans="2:2" ht="15.75" customHeight="1" x14ac:dyDescent="0.25">
      <c r="B744" s="75"/>
    </row>
    <row r="745" spans="2:2" ht="15.75" customHeight="1" x14ac:dyDescent="0.25">
      <c r="B745" s="75"/>
    </row>
    <row r="746" spans="2:2" ht="15.75" customHeight="1" x14ac:dyDescent="0.25">
      <c r="B746" s="75"/>
    </row>
    <row r="747" spans="2:2" ht="15.75" customHeight="1" x14ac:dyDescent="0.25">
      <c r="B747" s="75"/>
    </row>
    <row r="748" spans="2:2" ht="15.75" customHeight="1" x14ac:dyDescent="0.25">
      <c r="B748" s="75"/>
    </row>
    <row r="749" spans="2:2" ht="15.75" customHeight="1" x14ac:dyDescent="0.25">
      <c r="B749" s="75"/>
    </row>
    <row r="750" spans="2:2" ht="15.75" customHeight="1" x14ac:dyDescent="0.25">
      <c r="B750" s="75"/>
    </row>
    <row r="751" spans="2:2" ht="15.75" customHeight="1" x14ac:dyDescent="0.25">
      <c r="B751" s="75"/>
    </row>
    <row r="752" spans="2:2" ht="15.75" customHeight="1" x14ac:dyDescent="0.25">
      <c r="B752" s="75"/>
    </row>
    <row r="753" spans="2:2" ht="15.75" customHeight="1" x14ac:dyDescent="0.25">
      <c r="B753" s="75"/>
    </row>
    <row r="754" spans="2:2" ht="15.75" customHeight="1" x14ac:dyDescent="0.25">
      <c r="B754" s="75"/>
    </row>
    <row r="755" spans="2:2" ht="15.75" customHeight="1" x14ac:dyDescent="0.25">
      <c r="B755" s="75"/>
    </row>
    <row r="756" spans="2:2" ht="15.75" customHeight="1" x14ac:dyDescent="0.25">
      <c r="B756" s="75"/>
    </row>
    <row r="757" spans="2:2" ht="15.75" customHeight="1" x14ac:dyDescent="0.25">
      <c r="B757" s="75"/>
    </row>
    <row r="758" spans="2:2" ht="15.75" customHeight="1" x14ac:dyDescent="0.25">
      <c r="B758" s="75"/>
    </row>
    <row r="759" spans="2:2" ht="15.75" customHeight="1" x14ac:dyDescent="0.25">
      <c r="B759" s="75"/>
    </row>
    <row r="760" spans="2:2" ht="15.75" customHeight="1" x14ac:dyDescent="0.25">
      <c r="B760" s="75"/>
    </row>
    <row r="761" spans="2:2" ht="15.75" customHeight="1" x14ac:dyDescent="0.25">
      <c r="B761" s="75"/>
    </row>
    <row r="762" spans="2:2" ht="15.75" customHeight="1" x14ac:dyDescent="0.25">
      <c r="B762" s="75"/>
    </row>
    <row r="763" spans="2:2" ht="15.75" customHeight="1" x14ac:dyDescent="0.25">
      <c r="B763" s="75"/>
    </row>
    <row r="764" spans="2:2" ht="15.75" customHeight="1" x14ac:dyDescent="0.25">
      <c r="B764" s="75"/>
    </row>
    <row r="765" spans="2:2" ht="15.75" customHeight="1" x14ac:dyDescent="0.25">
      <c r="B765" s="75"/>
    </row>
    <row r="766" spans="2:2" ht="15.75" customHeight="1" x14ac:dyDescent="0.25">
      <c r="B766" s="75"/>
    </row>
    <row r="767" spans="2:2" ht="15.75" customHeight="1" x14ac:dyDescent="0.25">
      <c r="B767" s="75"/>
    </row>
    <row r="768" spans="2:2" ht="15.75" customHeight="1" x14ac:dyDescent="0.25">
      <c r="B768" s="75"/>
    </row>
    <row r="769" spans="2:2" ht="15.75" customHeight="1" x14ac:dyDescent="0.25">
      <c r="B769" s="75"/>
    </row>
    <row r="770" spans="2:2" ht="15.75" customHeight="1" x14ac:dyDescent="0.25">
      <c r="B770" s="75"/>
    </row>
    <row r="771" spans="2:2" ht="15.75" customHeight="1" x14ac:dyDescent="0.25">
      <c r="B771" s="75"/>
    </row>
    <row r="772" spans="2:2" ht="15.75" customHeight="1" x14ac:dyDescent="0.25">
      <c r="B772" s="75"/>
    </row>
    <row r="773" spans="2:2" ht="15.75" customHeight="1" x14ac:dyDescent="0.25">
      <c r="B773" s="75"/>
    </row>
    <row r="774" spans="2:2" ht="15.75" customHeight="1" x14ac:dyDescent="0.25">
      <c r="B774" s="75"/>
    </row>
    <row r="775" spans="2:2" ht="15.75" customHeight="1" x14ac:dyDescent="0.25">
      <c r="B775" s="75"/>
    </row>
    <row r="776" spans="2:2" ht="15.75" customHeight="1" x14ac:dyDescent="0.25">
      <c r="B776" s="75"/>
    </row>
    <row r="777" spans="2:2" ht="15.75" customHeight="1" x14ac:dyDescent="0.25">
      <c r="B777" s="75"/>
    </row>
    <row r="778" spans="2:2" ht="15.75" customHeight="1" x14ac:dyDescent="0.25">
      <c r="B778" s="75"/>
    </row>
    <row r="779" spans="2:2" ht="15.75" customHeight="1" x14ac:dyDescent="0.25">
      <c r="B779" s="75"/>
    </row>
    <row r="780" spans="2:2" ht="15.75" customHeight="1" x14ac:dyDescent="0.25">
      <c r="B780" s="75"/>
    </row>
    <row r="781" spans="2:2" ht="15.75" customHeight="1" x14ac:dyDescent="0.25">
      <c r="B781" s="75"/>
    </row>
    <row r="782" spans="2:2" ht="15.75" customHeight="1" x14ac:dyDescent="0.25">
      <c r="B782" s="75"/>
    </row>
    <row r="783" spans="2:2" ht="15.75" customHeight="1" x14ac:dyDescent="0.25">
      <c r="B783" s="75"/>
    </row>
    <row r="784" spans="2:2" ht="15.75" customHeight="1" x14ac:dyDescent="0.25">
      <c r="B784" s="75"/>
    </row>
    <row r="785" spans="2:2" ht="15.75" customHeight="1" x14ac:dyDescent="0.25">
      <c r="B785" s="75"/>
    </row>
    <row r="786" spans="2:2" ht="15.75" customHeight="1" x14ac:dyDescent="0.25">
      <c r="B786" s="75"/>
    </row>
    <row r="787" spans="2:2" ht="15.75" customHeight="1" x14ac:dyDescent="0.25">
      <c r="B787" s="75"/>
    </row>
    <row r="788" spans="2:2" ht="15.75" customHeight="1" x14ac:dyDescent="0.25">
      <c r="B788" s="75"/>
    </row>
    <row r="789" spans="2:2" ht="15.75" customHeight="1" x14ac:dyDescent="0.25">
      <c r="B789" s="75"/>
    </row>
    <row r="790" spans="2:2" ht="15.75" customHeight="1" x14ac:dyDescent="0.25">
      <c r="B790" s="75"/>
    </row>
    <row r="791" spans="2:2" ht="15.75" customHeight="1" x14ac:dyDescent="0.25">
      <c r="B791" s="75"/>
    </row>
    <row r="792" spans="2:2" ht="15.75" customHeight="1" x14ac:dyDescent="0.25">
      <c r="B792" s="75"/>
    </row>
    <row r="793" spans="2:2" ht="15.75" customHeight="1" x14ac:dyDescent="0.25">
      <c r="B793" s="75"/>
    </row>
    <row r="794" spans="2:2" ht="15.75" customHeight="1" x14ac:dyDescent="0.25">
      <c r="B794" s="75"/>
    </row>
    <row r="795" spans="2:2" ht="15.75" customHeight="1" x14ac:dyDescent="0.25">
      <c r="B795" s="75"/>
    </row>
    <row r="796" spans="2:2" ht="15.75" customHeight="1" x14ac:dyDescent="0.25">
      <c r="B796" s="75"/>
    </row>
    <row r="797" spans="2:2" ht="15.75" customHeight="1" x14ac:dyDescent="0.25">
      <c r="B797" s="75"/>
    </row>
    <row r="798" spans="2:2" ht="15.75" customHeight="1" x14ac:dyDescent="0.25">
      <c r="B798" s="75"/>
    </row>
    <row r="799" spans="2:2" ht="15.75" customHeight="1" x14ac:dyDescent="0.25">
      <c r="B799" s="75"/>
    </row>
    <row r="800" spans="2:2" ht="15.75" customHeight="1" x14ac:dyDescent="0.25">
      <c r="B800" s="75"/>
    </row>
    <row r="801" spans="2:2" ht="15.75" customHeight="1" x14ac:dyDescent="0.25">
      <c r="B801" s="75"/>
    </row>
    <row r="802" spans="2:2" ht="15.75" customHeight="1" x14ac:dyDescent="0.25">
      <c r="B802" s="75"/>
    </row>
    <row r="803" spans="2:2" ht="15.75" customHeight="1" x14ac:dyDescent="0.25">
      <c r="B803" s="75"/>
    </row>
    <row r="804" spans="2:2" ht="15.75" customHeight="1" x14ac:dyDescent="0.25">
      <c r="B804" s="75"/>
    </row>
    <row r="805" spans="2:2" ht="15.75" customHeight="1" x14ac:dyDescent="0.25">
      <c r="B805" s="75"/>
    </row>
    <row r="806" spans="2:2" ht="15.75" customHeight="1" x14ac:dyDescent="0.25">
      <c r="B806" s="75"/>
    </row>
    <row r="807" spans="2:2" ht="15.75" customHeight="1" x14ac:dyDescent="0.25">
      <c r="B807" s="75"/>
    </row>
    <row r="808" spans="2:2" ht="15.75" customHeight="1" x14ac:dyDescent="0.25">
      <c r="B808" s="75"/>
    </row>
    <row r="809" spans="2:2" ht="15.75" customHeight="1" x14ac:dyDescent="0.25">
      <c r="B809" s="75"/>
    </row>
    <row r="810" spans="2:2" ht="15.75" customHeight="1" x14ac:dyDescent="0.25">
      <c r="B810" s="75"/>
    </row>
    <row r="811" spans="2:2" ht="15.75" customHeight="1" x14ac:dyDescent="0.25">
      <c r="B811" s="75"/>
    </row>
    <row r="812" spans="2:2" ht="15.75" customHeight="1" x14ac:dyDescent="0.25">
      <c r="B812" s="75"/>
    </row>
    <row r="813" spans="2:2" ht="15.75" customHeight="1" x14ac:dyDescent="0.25">
      <c r="B813" s="75"/>
    </row>
    <row r="814" spans="2:2" ht="15.75" customHeight="1" x14ac:dyDescent="0.25">
      <c r="B814" s="75"/>
    </row>
    <row r="815" spans="2:2" ht="15.75" customHeight="1" x14ac:dyDescent="0.25">
      <c r="B815" s="75"/>
    </row>
    <row r="816" spans="2:2" ht="15.75" customHeight="1" x14ac:dyDescent="0.25">
      <c r="B816" s="75"/>
    </row>
    <row r="817" spans="2:2" ht="15.75" customHeight="1" x14ac:dyDescent="0.25">
      <c r="B817" s="75"/>
    </row>
    <row r="818" spans="2:2" ht="15.75" customHeight="1" x14ac:dyDescent="0.25">
      <c r="B818" s="75"/>
    </row>
    <row r="819" spans="2:2" ht="15.75" customHeight="1" x14ac:dyDescent="0.25">
      <c r="B819" s="75"/>
    </row>
    <row r="820" spans="2:2" ht="15.75" customHeight="1" x14ac:dyDescent="0.25">
      <c r="B820" s="75"/>
    </row>
    <row r="821" spans="2:2" ht="15.75" customHeight="1" x14ac:dyDescent="0.25">
      <c r="B821" s="75"/>
    </row>
    <row r="822" spans="2:2" ht="15.75" customHeight="1" x14ac:dyDescent="0.25">
      <c r="B822" s="75"/>
    </row>
    <row r="823" spans="2:2" ht="15.75" customHeight="1" x14ac:dyDescent="0.25">
      <c r="B823" s="75"/>
    </row>
    <row r="824" spans="2:2" ht="15.75" customHeight="1" x14ac:dyDescent="0.25">
      <c r="B824" s="75"/>
    </row>
    <row r="825" spans="2:2" ht="15.75" customHeight="1" x14ac:dyDescent="0.25">
      <c r="B825" s="75"/>
    </row>
    <row r="826" spans="2:2" ht="15.75" customHeight="1" x14ac:dyDescent="0.25">
      <c r="B826" s="75"/>
    </row>
    <row r="827" spans="2:2" ht="15.75" customHeight="1" x14ac:dyDescent="0.25">
      <c r="B827" s="75"/>
    </row>
    <row r="828" spans="2:2" ht="15.75" customHeight="1" x14ac:dyDescent="0.25">
      <c r="B828" s="75"/>
    </row>
    <row r="829" spans="2:2" ht="15.75" customHeight="1" x14ac:dyDescent="0.25">
      <c r="B829" s="75"/>
    </row>
    <row r="830" spans="2:2" ht="15.75" customHeight="1" x14ac:dyDescent="0.25">
      <c r="B830" s="75"/>
    </row>
    <row r="831" spans="2:2" ht="15.75" customHeight="1" x14ac:dyDescent="0.25">
      <c r="B831" s="75"/>
    </row>
    <row r="832" spans="2:2" ht="15.75" customHeight="1" x14ac:dyDescent="0.25">
      <c r="B832" s="75"/>
    </row>
    <row r="833" spans="2:2" ht="15.75" customHeight="1" x14ac:dyDescent="0.25">
      <c r="B833" s="75"/>
    </row>
    <row r="834" spans="2:2" ht="15.75" customHeight="1" x14ac:dyDescent="0.25">
      <c r="B834" s="75"/>
    </row>
    <row r="835" spans="2:2" ht="15.75" customHeight="1" x14ac:dyDescent="0.25">
      <c r="B835" s="75"/>
    </row>
    <row r="836" spans="2:2" ht="15.75" customHeight="1" x14ac:dyDescent="0.25">
      <c r="B836" s="75"/>
    </row>
    <row r="837" spans="2:2" ht="15.75" customHeight="1" x14ac:dyDescent="0.25">
      <c r="B837" s="75"/>
    </row>
    <row r="838" spans="2:2" ht="15.75" customHeight="1" x14ac:dyDescent="0.25">
      <c r="B838" s="75"/>
    </row>
    <row r="839" spans="2:2" ht="15.75" customHeight="1" x14ac:dyDescent="0.25">
      <c r="B839" s="75"/>
    </row>
    <row r="840" spans="2:2" ht="15.75" customHeight="1" x14ac:dyDescent="0.25">
      <c r="B840" s="75"/>
    </row>
    <row r="841" spans="2:2" ht="15.75" customHeight="1" x14ac:dyDescent="0.25">
      <c r="B841" s="75"/>
    </row>
    <row r="842" spans="2:2" ht="15.75" customHeight="1" x14ac:dyDescent="0.25">
      <c r="B842" s="75"/>
    </row>
    <row r="843" spans="2:2" ht="15.75" customHeight="1" x14ac:dyDescent="0.25">
      <c r="B843" s="75"/>
    </row>
    <row r="844" spans="2:2" ht="15.75" customHeight="1" x14ac:dyDescent="0.25">
      <c r="B844" s="75"/>
    </row>
    <row r="845" spans="2:2" ht="15.75" customHeight="1" x14ac:dyDescent="0.25">
      <c r="B845" s="75"/>
    </row>
    <row r="846" spans="2:2" ht="15.75" customHeight="1" x14ac:dyDescent="0.25">
      <c r="B846" s="75"/>
    </row>
    <row r="847" spans="2:2" ht="15.75" customHeight="1" x14ac:dyDescent="0.25">
      <c r="B847" s="75"/>
    </row>
    <row r="848" spans="2:2" ht="15.75" customHeight="1" x14ac:dyDescent="0.25">
      <c r="B848" s="75"/>
    </row>
    <row r="849" spans="2:2" ht="15.75" customHeight="1" x14ac:dyDescent="0.25">
      <c r="B849" s="75"/>
    </row>
    <row r="850" spans="2:2" ht="15.75" customHeight="1" x14ac:dyDescent="0.25">
      <c r="B850" s="75"/>
    </row>
    <row r="851" spans="2:2" ht="15.75" customHeight="1" x14ac:dyDescent="0.25">
      <c r="B851" s="75"/>
    </row>
    <row r="852" spans="2:2" ht="15.75" customHeight="1" x14ac:dyDescent="0.25">
      <c r="B852" s="75"/>
    </row>
    <row r="853" spans="2:2" ht="15.75" customHeight="1" x14ac:dyDescent="0.25">
      <c r="B853" s="75"/>
    </row>
    <row r="854" spans="2:2" ht="15.75" customHeight="1" x14ac:dyDescent="0.25">
      <c r="B854" s="75"/>
    </row>
    <row r="855" spans="2:2" ht="15.75" customHeight="1" x14ac:dyDescent="0.25">
      <c r="B855" s="75"/>
    </row>
    <row r="856" spans="2:2" ht="15.75" customHeight="1" x14ac:dyDescent="0.25">
      <c r="B856" s="75"/>
    </row>
    <row r="857" spans="2:2" ht="15.75" customHeight="1" x14ac:dyDescent="0.25">
      <c r="B857" s="75"/>
    </row>
    <row r="858" spans="2:2" ht="15.75" customHeight="1" x14ac:dyDescent="0.25">
      <c r="B858" s="75"/>
    </row>
    <row r="859" spans="2:2" ht="15.75" customHeight="1" x14ac:dyDescent="0.25">
      <c r="B859" s="75"/>
    </row>
    <row r="860" spans="2:2" ht="15.75" customHeight="1" x14ac:dyDescent="0.25">
      <c r="B860" s="75"/>
    </row>
    <row r="861" spans="2:2" ht="15.75" customHeight="1" x14ac:dyDescent="0.25">
      <c r="B861" s="75"/>
    </row>
    <row r="862" spans="2:2" ht="15.75" customHeight="1" x14ac:dyDescent="0.25">
      <c r="B862" s="75"/>
    </row>
    <row r="863" spans="2:2" ht="15.75" customHeight="1" x14ac:dyDescent="0.25">
      <c r="B863" s="75"/>
    </row>
    <row r="864" spans="2:2" ht="15.75" customHeight="1" x14ac:dyDescent="0.25">
      <c r="B864" s="75"/>
    </row>
    <row r="865" spans="2:2" ht="15.75" customHeight="1" x14ac:dyDescent="0.25">
      <c r="B865" s="75"/>
    </row>
    <row r="866" spans="2:2" ht="15.75" customHeight="1" x14ac:dyDescent="0.25">
      <c r="B866" s="75"/>
    </row>
    <row r="867" spans="2:2" ht="15.75" customHeight="1" x14ac:dyDescent="0.25">
      <c r="B867" s="75"/>
    </row>
    <row r="868" spans="2:2" ht="15.75" customHeight="1" x14ac:dyDescent="0.25">
      <c r="B868" s="75"/>
    </row>
    <row r="869" spans="2:2" ht="15.75" customHeight="1" x14ac:dyDescent="0.25">
      <c r="B869" s="75"/>
    </row>
    <row r="870" spans="2:2" ht="15.75" customHeight="1" x14ac:dyDescent="0.25">
      <c r="B870" s="75"/>
    </row>
    <row r="871" spans="2:2" ht="15.75" customHeight="1" x14ac:dyDescent="0.25">
      <c r="B871" s="75"/>
    </row>
    <row r="872" spans="2:2" ht="15.75" customHeight="1" x14ac:dyDescent="0.25">
      <c r="B872" s="75"/>
    </row>
    <row r="873" spans="2:2" ht="15.75" customHeight="1" x14ac:dyDescent="0.25">
      <c r="B873" s="75"/>
    </row>
    <row r="874" spans="2:2" ht="15.75" customHeight="1" x14ac:dyDescent="0.25">
      <c r="B874" s="75"/>
    </row>
    <row r="875" spans="2:2" ht="15.75" customHeight="1" x14ac:dyDescent="0.25">
      <c r="B875" s="75"/>
    </row>
    <row r="876" spans="2:2" ht="15.75" customHeight="1" x14ac:dyDescent="0.25">
      <c r="B876" s="75"/>
    </row>
    <row r="877" spans="2:2" ht="15.75" customHeight="1" x14ac:dyDescent="0.25">
      <c r="B877" s="75"/>
    </row>
    <row r="878" spans="2:2" ht="15.75" customHeight="1" x14ac:dyDescent="0.25">
      <c r="B878" s="75"/>
    </row>
    <row r="879" spans="2:2" ht="15.75" customHeight="1" x14ac:dyDescent="0.25">
      <c r="B879" s="75"/>
    </row>
    <row r="880" spans="2:2" ht="15.75" customHeight="1" x14ac:dyDescent="0.25">
      <c r="B880" s="75"/>
    </row>
    <row r="881" spans="2:2" ht="15.75" customHeight="1" x14ac:dyDescent="0.25">
      <c r="B881" s="75"/>
    </row>
    <row r="882" spans="2:2" ht="15.75" customHeight="1" x14ac:dyDescent="0.25">
      <c r="B882" s="75"/>
    </row>
    <row r="883" spans="2:2" ht="15.75" customHeight="1" x14ac:dyDescent="0.25">
      <c r="B883" s="75"/>
    </row>
    <row r="884" spans="2:2" ht="15.75" customHeight="1" x14ac:dyDescent="0.25">
      <c r="B884" s="75"/>
    </row>
    <row r="885" spans="2:2" ht="15.75" customHeight="1" x14ac:dyDescent="0.25">
      <c r="B885" s="75"/>
    </row>
    <row r="886" spans="2:2" ht="15.75" customHeight="1" x14ac:dyDescent="0.25">
      <c r="B886" s="75"/>
    </row>
    <row r="887" spans="2:2" ht="15.75" customHeight="1" x14ac:dyDescent="0.25">
      <c r="B887" s="75"/>
    </row>
    <row r="888" spans="2:2" ht="15.75" customHeight="1" x14ac:dyDescent="0.25">
      <c r="B888" s="75"/>
    </row>
    <row r="889" spans="2:2" ht="15.75" customHeight="1" x14ac:dyDescent="0.25">
      <c r="B889" s="75"/>
    </row>
    <row r="890" spans="2:2" ht="15.75" customHeight="1" x14ac:dyDescent="0.25">
      <c r="B890" s="75"/>
    </row>
    <row r="891" spans="2:2" ht="15.75" customHeight="1" x14ac:dyDescent="0.25">
      <c r="B891" s="75"/>
    </row>
    <row r="892" spans="2:2" ht="15.75" customHeight="1" x14ac:dyDescent="0.25">
      <c r="B892" s="75"/>
    </row>
    <row r="893" spans="2:2" ht="15.75" customHeight="1" x14ac:dyDescent="0.25">
      <c r="B893" s="75"/>
    </row>
    <row r="894" spans="2:2" ht="15.75" customHeight="1" x14ac:dyDescent="0.25">
      <c r="B894" s="75"/>
    </row>
    <row r="895" spans="2:2" ht="15.75" customHeight="1" x14ac:dyDescent="0.25">
      <c r="B895" s="75"/>
    </row>
    <row r="896" spans="2:2" ht="15.75" customHeight="1" x14ac:dyDescent="0.25">
      <c r="B896" s="75"/>
    </row>
    <row r="897" spans="2:2" ht="15.75" customHeight="1" x14ac:dyDescent="0.25">
      <c r="B897" s="75"/>
    </row>
    <row r="898" spans="2:2" ht="15.75" customHeight="1" x14ac:dyDescent="0.25">
      <c r="B898" s="75"/>
    </row>
    <row r="899" spans="2:2" ht="15.75" customHeight="1" x14ac:dyDescent="0.25">
      <c r="B899" s="75"/>
    </row>
    <row r="900" spans="2:2" ht="15.75" customHeight="1" x14ac:dyDescent="0.25">
      <c r="B900" s="75"/>
    </row>
    <row r="901" spans="2:2" ht="15.75" customHeight="1" x14ac:dyDescent="0.25">
      <c r="B901" s="75"/>
    </row>
    <row r="902" spans="2:2" ht="15.75" customHeight="1" x14ac:dyDescent="0.25">
      <c r="B902" s="75"/>
    </row>
    <row r="903" spans="2:2" ht="15.75" customHeight="1" x14ac:dyDescent="0.25">
      <c r="B903" s="75"/>
    </row>
    <row r="904" spans="2:2" ht="15.75" customHeight="1" x14ac:dyDescent="0.25">
      <c r="B904" s="75"/>
    </row>
    <row r="905" spans="2:2" ht="15.75" customHeight="1" x14ac:dyDescent="0.25">
      <c r="B905" s="75"/>
    </row>
    <row r="906" spans="2:2" ht="15.75" customHeight="1" x14ac:dyDescent="0.25">
      <c r="B906" s="75"/>
    </row>
    <row r="907" spans="2:2" ht="15.75" customHeight="1" x14ac:dyDescent="0.25">
      <c r="B907" s="75"/>
    </row>
    <row r="908" spans="2:2" ht="15.75" customHeight="1" x14ac:dyDescent="0.25">
      <c r="B908" s="75"/>
    </row>
    <row r="909" spans="2:2" ht="15.75" customHeight="1" x14ac:dyDescent="0.25">
      <c r="B909" s="75"/>
    </row>
    <row r="910" spans="2:2" ht="15.75" customHeight="1" x14ac:dyDescent="0.25">
      <c r="B910" s="75"/>
    </row>
    <row r="911" spans="2:2" ht="15.75" customHeight="1" x14ac:dyDescent="0.25">
      <c r="B911" s="75"/>
    </row>
    <row r="912" spans="2:2" ht="15.75" customHeight="1" x14ac:dyDescent="0.25">
      <c r="B912" s="75"/>
    </row>
    <row r="913" spans="2:2" ht="15.75" customHeight="1" x14ac:dyDescent="0.25">
      <c r="B913" s="75"/>
    </row>
    <row r="914" spans="2:2" ht="15.75" customHeight="1" x14ac:dyDescent="0.25">
      <c r="B914" s="75"/>
    </row>
    <row r="915" spans="2:2" ht="15.75" customHeight="1" x14ac:dyDescent="0.25">
      <c r="B915" s="75"/>
    </row>
    <row r="916" spans="2:2" ht="15.75" customHeight="1" x14ac:dyDescent="0.25">
      <c r="B916" s="75"/>
    </row>
    <row r="917" spans="2:2" ht="15.75" customHeight="1" x14ac:dyDescent="0.25">
      <c r="B917" s="75"/>
    </row>
    <row r="918" spans="2:2" ht="15.75" customHeight="1" x14ac:dyDescent="0.25">
      <c r="B918" s="75"/>
    </row>
    <row r="919" spans="2:2" ht="15.75" customHeight="1" x14ac:dyDescent="0.25">
      <c r="B919" s="75"/>
    </row>
    <row r="920" spans="2:2" ht="15.75" customHeight="1" x14ac:dyDescent="0.25">
      <c r="B920" s="75"/>
    </row>
    <row r="921" spans="2:2" ht="15.75" customHeight="1" x14ac:dyDescent="0.25">
      <c r="B921" s="75"/>
    </row>
    <row r="922" spans="2:2" ht="15.75" customHeight="1" x14ac:dyDescent="0.25">
      <c r="B922" s="75"/>
    </row>
    <row r="923" spans="2:2" ht="15.75" customHeight="1" x14ac:dyDescent="0.25">
      <c r="B923" s="75"/>
    </row>
    <row r="924" spans="2:2" ht="15.75" customHeight="1" x14ac:dyDescent="0.25">
      <c r="B924" s="75"/>
    </row>
    <row r="925" spans="2:2" ht="15.75" customHeight="1" x14ac:dyDescent="0.25">
      <c r="B925" s="75"/>
    </row>
    <row r="926" spans="2:2" ht="15.75" customHeight="1" x14ac:dyDescent="0.25">
      <c r="B926" s="75"/>
    </row>
    <row r="927" spans="2:2" ht="15.75" customHeight="1" x14ac:dyDescent="0.25">
      <c r="B927" s="75"/>
    </row>
    <row r="928" spans="2:2" ht="15.75" customHeight="1" x14ac:dyDescent="0.25">
      <c r="B928" s="75"/>
    </row>
    <row r="929" spans="2:2" ht="15.75" customHeight="1" x14ac:dyDescent="0.25">
      <c r="B929" s="75"/>
    </row>
    <row r="930" spans="2:2" ht="15.75" customHeight="1" x14ac:dyDescent="0.25">
      <c r="B930" s="75"/>
    </row>
    <row r="931" spans="2:2" ht="15.75" customHeight="1" x14ac:dyDescent="0.25">
      <c r="B931" s="75"/>
    </row>
    <row r="932" spans="2:2" ht="15.75" customHeight="1" x14ac:dyDescent="0.25">
      <c r="B932" s="75"/>
    </row>
    <row r="933" spans="2:2" ht="15.75" customHeight="1" x14ac:dyDescent="0.25">
      <c r="B933" s="75"/>
    </row>
    <row r="934" spans="2:2" ht="15.75" customHeight="1" x14ac:dyDescent="0.25">
      <c r="B934" s="75"/>
    </row>
    <row r="935" spans="2:2" ht="15.75" customHeight="1" x14ac:dyDescent="0.25">
      <c r="B935" s="75"/>
    </row>
    <row r="936" spans="2:2" ht="15.75" customHeight="1" x14ac:dyDescent="0.25">
      <c r="B936" s="75"/>
    </row>
    <row r="937" spans="2:2" ht="15.75" customHeight="1" x14ac:dyDescent="0.25">
      <c r="B937" s="75"/>
    </row>
    <row r="938" spans="2:2" ht="15.75" customHeight="1" x14ac:dyDescent="0.25">
      <c r="B938" s="75"/>
    </row>
    <row r="939" spans="2:2" ht="15.75" customHeight="1" x14ac:dyDescent="0.25">
      <c r="B939" s="75"/>
    </row>
    <row r="940" spans="2:2" ht="15.75" customHeight="1" x14ac:dyDescent="0.25">
      <c r="B940" s="75"/>
    </row>
    <row r="941" spans="2:2" ht="15.75" customHeight="1" x14ac:dyDescent="0.25">
      <c r="B941" s="75"/>
    </row>
    <row r="942" spans="2:2" ht="15.75" customHeight="1" x14ac:dyDescent="0.25">
      <c r="B942" s="75"/>
    </row>
    <row r="943" spans="2:2" ht="15.75" customHeight="1" x14ac:dyDescent="0.25">
      <c r="B943" s="75"/>
    </row>
    <row r="944" spans="2:2" ht="15.75" customHeight="1" x14ac:dyDescent="0.25">
      <c r="B944" s="75"/>
    </row>
    <row r="945" spans="2:2" ht="15.75" customHeight="1" x14ac:dyDescent="0.25">
      <c r="B945" s="75"/>
    </row>
    <row r="946" spans="2:2" ht="15.75" customHeight="1" x14ac:dyDescent="0.25">
      <c r="B946" s="75"/>
    </row>
    <row r="947" spans="2:2" ht="15.75" customHeight="1" x14ac:dyDescent="0.25">
      <c r="B947" s="75"/>
    </row>
    <row r="948" spans="2:2" ht="15.75" customHeight="1" x14ac:dyDescent="0.25">
      <c r="B948" s="75"/>
    </row>
    <row r="949" spans="2:2" ht="15.75" customHeight="1" x14ac:dyDescent="0.25">
      <c r="B949" s="75"/>
    </row>
    <row r="950" spans="2:2" ht="15.75" customHeight="1" x14ac:dyDescent="0.25">
      <c r="B950" s="75"/>
    </row>
    <row r="951" spans="2:2" ht="15.75" customHeight="1" x14ac:dyDescent="0.25">
      <c r="B951" s="75"/>
    </row>
    <row r="952" spans="2:2" ht="15.75" customHeight="1" x14ac:dyDescent="0.25">
      <c r="B952" s="75"/>
    </row>
    <row r="953" spans="2:2" ht="15.75" customHeight="1" x14ac:dyDescent="0.25">
      <c r="B953" s="75"/>
    </row>
    <row r="954" spans="2:2" ht="15.75" customHeight="1" x14ac:dyDescent="0.25">
      <c r="B954" s="75"/>
    </row>
    <row r="955" spans="2:2" ht="15.75" customHeight="1" x14ac:dyDescent="0.25">
      <c r="B955" s="75"/>
    </row>
    <row r="956" spans="2:2" ht="15.75" customHeight="1" x14ac:dyDescent="0.25">
      <c r="B956" s="75"/>
    </row>
    <row r="957" spans="2:2" ht="15.75" customHeight="1" x14ac:dyDescent="0.25">
      <c r="B957" s="75"/>
    </row>
    <row r="958" spans="2:2" ht="15.75" customHeight="1" x14ac:dyDescent="0.25">
      <c r="B958" s="75"/>
    </row>
    <row r="959" spans="2:2" ht="15.75" customHeight="1" x14ac:dyDescent="0.25">
      <c r="B959" s="75"/>
    </row>
    <row r="960" spans="2:2" ht="15.75" customHeight="1" x14ac:dyDescent="0.25">
      <c r="B960" s="75"/>
    </row>
    <row r="961" spans="2:2" ht="15.75" customHeight="1" x14ac:dyDescent="0.25">
      <c r="B961" s="75"/>
    </row>
    <row r="962" spans="2:2" ht="15.75" customHeight="1" x14ac:dyDescent="0.25">
      <c r="B962" s="75"/>
    </row>
    <row r="963" spans="2:2" ht="15.75" customHeight="1" x14ac:dyDescent="0.25">
      <c r="B963" s="75"/>
    </row>
    <row r="964" spans="2:2" ht="15.75" customHeight="1" x14ac:dyDescent="0.25">
      <c r="B964" s="75"/>
    </row>
    <row r="965" spans="2:2" ht="15.75" customHeight="1" x14ac:dyDescent="0.25">
      <c r="B965" s="75"/>
    </row>
    <row r="966" spans="2:2" ht="15.75" customHeight="1" x14ac:dyDescent="0.25">
      <c r="B966" s="75"/>
    </row>
    <row r="967" spans="2:2" ht="15.75" customHeight="1" x14ac:dyDescent="0.25">
      <c r="B967" s="75"/>
    </row>
    <row r="968" spans="2:2" ht="15.75" customHeight="1" x14ac:dyDescent="0.25">
      <c r="B968" s="75"/>
    </row>
    <row r="969" spans="2:2" ht="15.75" customHeight="1" x14ac:dyDescent="0.25">
      <c r="B969" s="75"/>
    </row>
    <row r="970" spans="2:2" ht="15.75" customHeight="1" x14ac:dyDescent="0.25">
      <c r="B970" s="75"/>
    </row>
    <row r="971" spans="2:2" ht="15.75" customHeight="1" x14ac:dyDescent="0.25">
      <c r="B971" s="75"/>
    </row>
    <row r="972" spans="2:2" ht="15.75" customHeight="1" x14ac:dyDescent="0.25">
      <c r="B972" s="75"/>
    </row>
    <row r="973" spans="2:2" ht="15.75" customHeight="1" x14ac:dyDescent="0.25">
      <c r="B973" s="75"/>
    </row>
    <row r="974" spans="2:2" ht="15.75" customHeight="1" x14ac:dyDescent="0.25">
      <c r="B974" s="75"/>
    </row>
    <row r="975" spans="2:2" ht="15.75" customHeight="1" x14ac:dyDescent="0.25">
      <c r="B975" s="75"/>
    </row>
    <row r="976" spans="2:2" ht="15.75" customHeight="1" x14ac:dyDescent="0.25">
      <c r="B976" s="75"/>
    </row>
    <row r="977" spans="2:2" ht="15.75" customHeight="1" x14ac:dyDescent="0.25">
      <c r="B977" s="75"/>
    </row>
    <row r="978" spans="2:2" ht="15.75" customHeight="1" x14ac:dyDescent="0.25">
      <c r="B978" s="75"/>
    </row>
    <row r="979" spans="2:2" ht="15.75" customHeight="1" x14ac:dyDescent="0.25">
      <c r="B979" s="75"/>
    </row>
    <row r="980" spans="2:2" ht="15.75" customHeight="1" x14ac:dyDescent="0.25">
      <c r="B980" s="75"/>
    </row>
    <row r="981" spans="2:2" ht="15.75" customHeight="1" x14ac:dyDescent="0.25">
      <c r="B981" s="75"/>
    </row>
    <row r="982" spans="2:2" ht="15.75" customHeight="1" x14ac:dyDescent="0.25">
      <c r="B982" s="75"/>
    </row>
    <row r="983" spans="2:2" ht="15.75" customHeight="1" x14ac:dyDescent="0.25">
      <c r="B983" s="75"/>
    </row>
    <row r="984" spans="2:2" ht="15.75" customHeight="1" x14ac:dyDescent="0.25">
      <c r="B984" s="75"/>
    </row>
    <row r="985" spans="2:2" ht="15.75" customHeight="1" x14ac:dyDescent="0.25">
      <c r="B985" s="75"/>
    </row>
    <row r="986" spans="2:2" ht="15.75" customHeight="1" x14ac:dyDescent="0.25">
      <c r="B986" s="75"/>
    </row>
    <row r="987" spans="2:2" ht="15.75" customHeight="1" x14ac:dyDescent="0.25">
      <c r="B987" s="75"/>
    </row>
    <row r="988" spans="2:2" ht="15.75" customHeight="1" x14ac:dyDescent="0.25">
      <c r="B988" s="75"/>
    </row>
    <row r="989" spans="2:2" ht="15.75" customHeight="1" x14ac:dyDescent="0.25">
      <c r="B989" s="75"/>
    </row>
    <row r="990" spans="2:2" ht="15.75" customHeight="1" x14ac:dyDescent="0.25">
      <c r="B990" s="75"/>
    </row>
    <row r="991" spans="2:2" ht="15.75" customHeight="1" x14ac:dyDescent="0.25">
      <c r="B991" s="75"/>
    </row>
    <row r="992" spans="2:2" ht="15.75" customHeight="1" x14ac:dyDescent="0.25">
      <c r="B992" s="75"/>
    </row>
    <row r="993" spans="2:2" ht="15.75" customHeight="1" x14ac:dyDescent="0.25">
      <c r="B993" s="75"/>
    </row>
    <row r="994" spans="2:2" ht="15.75" customHeight="1" x14ac:dyDescent="0.25">
      <c r="B994" s="75"/>
    </row>
    <row r="995" spans="2:2" ht="15.75" customHeight="1" x14ac:dyDescent="0.25">
      <c r="B995" s="75"/>
    </row>
    <row r="996" spans="2:2" ht="15.75" customHeight="1" x14ac:dyDescent="0.25">
      <c r="B996" s="75"/>
    </row>
    <row r="997" spans="2:2" ht="15.75" customHeight="1" x14ac:dyDescent="0.25">
      <c r="B997" s="75"/>
    </row>
    <row r="998" spans="2:2" ht="15.75" customHeight="1" x14ac:dyDescent="0.25">
      <c r="B998" s="75"/>
    </row>
    <row r="999" spans="2:2" ht="15.75" customHeight="1" x14ac:dyDescent="0.25">
      <c r="B999" s="75"/>
    </row>
    <row r="1000" spans="2:2" ht="15.75" customHeight="1" x14ac:dyDescent="0.25">
      <c r="B1000" s="75"/>
    </row>
  </sheetData>
  <pageMargins left="0.25" right="0.25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000"/>
  <sheetViews>
    <sheetView workbookViewId="0"/>
  </sheetViews>
  <sheetFormatPr defaultColWidth="12.625" defaultRowHeight="15" customHeight="1" x14ac:dyDescent="0.2"/>
  <cols>
    <col min="1" max="1" width="4.375" customWidth="1"/>
    <col min="2" max="2" width="55" customWidth="1"/>
    <col min="3" max="5" width="13.5" customWidth="1"/>
    <col min="6" max="6" width="11" customWidth="1"/>
    <col min="7" max="8" width="13.5" customWidth="1"/>
    <col min="9" max="26" width="8" customWidth="1"/>
  </cols>
  <sheetData>
    <row r="1" spans="1:26" ht="18" customHeight="1" x14ac:dyDescent="0.35">
      <c r="A1" s="116"/>
      <c r="B1" s="117" t="s">
        <v>533</v>
      </c>
      <c r="C1" s="43"/>
      <c r="D1" s="43"/>
      <c r="E1" s="43"/>
      <c r="F1" s="118" t="s">
        <v>534</v>
      </c>
      <c r="G1" s="282" t="s">
        <v>535</v>
      </c>
      <c r="H1" s="260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6.5" customHeight="1" x14ac:dyDescent="0.3">
      <c r="A2" s="119"/>
      <c r="B2" s="43"/>
      <c r="C2" s="120"/>
      <c r="D2" s="120"/>
      <c r="E2" s="120"/>
      <c r="F2" s="118" t="s">
        <v>536</v>
      </c>
      <c r="G2" s="280" t="s">
        <v>537</v>
      </c>
      <c r="H2" s="26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6.5" customHeight="1" x14ac:dyDescent="0.3">
      <c r="A3" s="119"/>
      <c r="B3" s="43"/>
      <c r="C3" s="120"/>
      <c r="D3" s="120"/>
      <c r="E3" s="120"/>
      <c r="F3" s="118" t="s">
        <v>538</v>
      </c>
      <c r="G3" s="283" t="s">
        <v>539</v>
      </c>
      <c r="H3" s="26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16.5" customHeight="1" x14ac:dyDescent="0.3">
      <c r="A4" s="119"/>
      <c r="B4" s="121" t="s">
        <v>540</v>
      </c>
      <c r="C4" s="120"/>
      <c r="D4" s="120"/>
      <c r="E4" s="120"/>
      <c r="F4" s="118"/>
      <c r="G4" s="122"/>
      <c r="H4" s="122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6.5" customHeight="1" x14ac:dyDescent="0.3">
      <c r="A5" s="120"/>
      <c r="B5" s="123"/>
      <c r="C5" s="124"/>
      <c r="D5" s="125"/>
      <c r="E5" s="126" t="s">
        <v>541</v>
      </c>
      <c r="F5" s="125"/>
      <c r="G5" s="125"/>
      <c r="H5" s="127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6" ht="16.5" customHeight="1" x14ac:dyDescent="0.3">
      <c r="A6" s="120"/>
      <c r="B6" s="128" t="s">
        <v>542</v>
      </c>
      <c r="C6" s="280" t="s">
        <v>543</v>
      </c>
      <c r="D6" s="260"/>
      <c r="E6" s="129" t="s">
        <v>544</v>
      </c>
      <c r="F6" s="119"/>
      <c r="G6" s="280" t="s">
        <v>545</v>
      </c>
      <c r="H6" s="26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16.5" customHeight="1" x14ac:dyDescent="0.3">
      <c r="A7" s="120"/>
      <c r="B7" s="128" t="s">
        <v>546</v>
      </c>
      <c r="C7" s="280" t="s">
        <v>547</v>
      </c>
      <c r="D7" s="260"/>
      <c r="E7" s="129" t="s">
        <v>548</v>
      </c>
      <c r="F7" s="119"/>
      <c r="G7" s="280" t="s">
        <v>549</v>
      </c>
      <c r="H7" s="26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16.5" customHeight="1" x14ac:dyDescent="0.3">
      <c r="A8" s="120"/>
      <c r="B8" s="128" t="s">
        <v>550</v>
      </c>
      <c r="C8" s="280" t="s">
        <v>551</v>
      </c>
      <c r="D8" s="260"/>
      <c r="E8" s="129" t="s">
        <v>552</v>
      </c>
      <c r="F8" s="119"/>
      <c r="G8" s="280" t="s">
        <v>553</v>
      </c>
      <c r="H8" s="26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16.5" customHeight="1" x14ac:dyDescent="0.3">
      <c r="A9" s="120"/>
      <c r="B9" s="130" t="s">
        <v>554</v>
      </c>
      <c r="C9" s="280" t="s">
        <v>555</v>
      </c>
      <c r="D9" s="260"/>
      <c r="E9" s="131" t="s">
        <v>556</v>
      </c>
      <c r="F9" s="132"/>
      <c r="G9" s="280" t="s">
        <v>557</v>
      </c>
      <c r="H9" s="26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16.5" customHeight="1" x14ac:dyDescent="0.3">
      <c r="A10" s="120"/>
      <c r="B10" s="119"/>
      <c r="C10" s="133"/>
      <c r="D10" s="119"/>
      <c r="E10" s="119"/>
      <c r="F10" s="119"/>
      <c r="G10" s="119"/>
      <c r="H10" s="119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16.5" customHeight="1" x14ac:dyDescent="0.3">
      <c r="A11" s="120"/>
      <c r="B11" s="121" t="s">
        <v>558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16.5" customHeight="1" x14ac:dyDescent="0.3">
      <c r="A12" s="120"/>
      <c r="B12" s="134"/>
      <c r="C12" s="135"/>
      <c r="D12" s="281" t="s">
        <v>559</v>
      </c>
      <c r="E12" s="260"/>
      <c r="F12" s="125"/>
      <c r="G12" s="125"/>
      <c r="H12" s="127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ht="16.5" customHeight="1" x14ac:dyDescent="0.3">
      <c r="A13" s="120"/>
      <c r="B13" s="79" t="s">
        <v>391</v>
      </c>
      <c r="C13" s="136" t="s">
        <v>560</v>
      </c>
      <c r="D13" s="137" t="s">
        <v>561</v>
      </c>
      <c r="E13" s="137" t="s">
        <v>562</v>
      </c>
      <c r="F13" s="119"/>
      <c r="G13" s="119"/>
      <c r="H13" s="138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16.5" customHeight="1" x14ac:dyDescent="0.3">
      <c r="A14" s="120" t="s">
        <v>393</v>
      </c>
      <c r="B14" s="81" t="s">
        <v>392</v>
      </c>
      <c r="C14" s="139">
        <f t="shared" ref="C14:C17" si="0">SUM(D14:E14)</f>
        <v>13425523</v>
      </c>
      <c r="D14" s="140">
        <f>+'Summary Data Part A'!I5</f>
        <v>13425523</v>
      </c>
      <c r="E14" s="140">
        <f>+'Summary Data Part A'!J5</f>
        <v>0</v>
      </c>
      <c r="F14" s="119"/>
      <c r="G14" s="119"/>
      <c r="H14" s="138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16.5" customHeight="1" x14ac:dyDescent="0.3">
      <c r="A15" s="120" t="s">
        <v>395</v>
      </c>
      <c r="B15" s="81" t="s">
        <v>394</v>
      </c>
      <c r="C15" s="139">
        <f t="shared" si="0"/>
        <v>470604</v>
      </c>
      <c r="D15" s="140">
        <f>+'Summary Data Part A'!I6</f>
        <v>35000</v>
      </c>
      <c r="E15" s="140">
        <f>+'Summary Data Part A'!J6</f>
        <v>435604</v>
      </c>
      <c r="F15" s="119"/>
      <c r="G15" s="119"/>
      <c r="H15" s="138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ht="16.5" customHeight="1" x14ac:dyDescent="0.3">
      <c r="A16" s="120" t="s">
        <v>397</v>
      </c>
      <c r="B16" s="81" t="s">
        <v>396</v>
      </c>
      <c r="C16" s="139">
        <f t="shared" si="0"/>
        <v>798104</v>
      </c>
      <c r="D16" s="140">
        <f>+'Summary Data Part A'!I7</f>
        <v>327500</v>
      </c>
      <c r="E16" s="140">
        <f>+'Summary Data Part A'!J7</f>
        <v>470604</v>
      </c>
      <c r="F16" s="119"/>
      <c r="G16" s="119"/>
      <c r="H16" s="138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ht="16.5" customHeight="1" x14ac:dyDescent="0.3">
      <c r="A17" s="120" t="s">
        <v>399</v>
      </c>
      <c r="B17" s="81" t="s">
        <v>398</v>
      </c>
      <c r="C17" s="139">
        <f t="shared" si="0"/>
        <v>1157253</v>
      </c>
      <c r="D17" s="140">
        <f>+'Summary Data Part A'!I8</f>
        <v>1157253</v>
      </c>
      <c r="E17" s="140">
        <f>+'Summary Data Part A'!J8</f>
        <v>0</v>
      </c>
      <c r="F17" s="119"/>
      <c r="G17" s="119"/>
      <c r="H17" s="138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ht="16.5" customHeight="1" x14ac:dyDescent="0.3">
      <c r="A18" s="120"/>
      <c r="B18" s="82" t="s">
        <v>345</v>
      </c>
      <c r="C18" s="141">
        <f t="shared" ref="C18:E18" si="1">SUM(C14:C17)</f>
        <v>15851484</v>
      </c>
      <c r="D18" s="141">
        <f t="shared" si="1"/>
        <v>14945276</v>
      </c>
      <c r="E18" s="141">
        <f t="shared" si="1"/>
        <v>906208</v>
      </c>
      <c r="F18" s="119"/>
      <c r="G18" s="119"/>
      <c r="H18" s="138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16.5" customHeight="1" x14ac:dyDescent="0.3">
      <c r="A19" s="120"/>
      <c r="B19" s="128"/>
      <c r="C19" s="133"/>
      <c r="D19" s="119"/>
      <c r="E19" s="119"/>
      <c r="F19" s="119"/>
      <c r="G19" s="119"/>
      <c r="H19" s="138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ht="16.5" customHeight="1" x14ac:dyDescent="0.3">
      <c r="A20" s="120"/>
      <c r="B20" s="128"/>
      <c r="C20" s="133"/>
      <c r="D20" s="281" t="s">
        <v>559</v>
      </c>
      <c r="E20" s="260"/>
      <c r="F20" s="119"/>
      <c r="G20" s="119"/>
      <c r="H20" s="138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ht="16.5" customHeight="1" x14ac:dyDescent="0.3">
      <c r="A21" s="120"/>
      <c r="B21" s="79" t="s">
        <v>402</v>
      </c>
      <c r="C21" s="142" t="s">
        <v>560</v>
      </c>
      <c r="D21" s="137" t="s">
        <v>561</v>
      </c>
      <c r="E21" s="137" t="s">
        <v>562</v>
      </c>
      <c r="F21" s="119"/>
      <c r="G21" s="119"/>
      <c r="H21" s="138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ht="16.5" customHeight="1" x14ac:dyDescent="0.3">
      <c r="A22" s="120" t="s">
        <v>289</v>
      </c>
      <c r="B22" s="81" t="s">
        <v>329</v>
      </c>
      <c r="C22" s="139">
        <f t="shared" ref="C22:C28" si="2">SUM(D22:E22)</f>
        <v>100000</v>
      </c>
      <c r="D22" s="140">
        <f>+'Summary Data Part A'!I13</f>
        <v>100000</v>
      </c>
      <c r="E22" s="140">
        <f>+'Summary Data Part A'!J13</f>
        <v>0</v>
      </c>
      <c r="F22" s="119"/>
      <c r="G22" s="119"/>
      <c r="H22" s="138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ht="16.5" customHeight="1" x14ac:dyDescent="0.3">
      <c r="A23" s="120" t="s">
        <v>286</v>
      </c>
      <c r="B23" s="81" t="s">
        <v>404</v>
      </c>
      <c r="C23" s="139">
        <f t="shared" si="2"/>
        <v>2315506</v>
      </c>
      <c r="D23" s="140">
        <f>+'Summary Data Part A'!I14</f>
        <v>2315506</v>
      </c>
      <c r="E23" s="140">
        <f>+'Summary Data Part A'!J14</f>
        <v>0</v>
      </c>
      <c r="F23" s="119"/>
      <c r="G23" s="119"/>
      <c r="H23" s="138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ht="16.5" customHeight="1" x14ac:dyDescent="0.3">
      <c r="A24" s="120" t="s">
        <v>327</v>
      </c>
      <c r="B24" s="81" t="s">
        <v>405</v>
      </c>
      <c r="C24" s="139">
        <f t="shared" si="2"/>
        <v>788104</v>
      </c>
      <c r="D24" s="140">
        <f>+'Summary Data Part A'!I15</f>
        <v>317500</v>
      </c>
      <c r="E24" s="140">
        <f>+'Summary Data Part A'!J15</f>
        <v>470604</v>
      </c>
      <c r="F24" s="119"/>
      <c r="G24" s="119"/>
      <c r="H24" s="138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ht="16.5" customHeight="1" x14ac:dyDescent="0.3">
      <c r="A25" s="120" t="s">
        <v>268</v>
      </c>
      <c r="B25" s="81" t="s">
        <v>563</v>
      </c>
      <c r="C25" s="139">
        <f t="shared" si="2"/>
        <v>1500</v>
      </c>
      <c r="D25" s="140">
        <f>+'Summary Data Part A'!I16+'Summary Data Part A'!I17</f>
        <v>1500</v>
      </c>
      <c r="E25" s="140">
        <f>+'Summary Data Part A'!J16+'Summary Data Part A'!J17</f>
        <v>0</v>
      </c>
      <c r="F25" s="119"/>
      <c r="G25" s="119"/>
      <c r="H25" s="138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spans="1:26" ht="16.5" customHeight="1" x14ac:dyDescent="0.3">
      <c r="A26" s="120" t="s">
        <v>184</v>
      </c>
      <c r="B26" s="81" t="s">
        <v>564</v>
      </c>
      <c r="C26" s="139">
        <f t="shared" si="2"/>
        <v>15000</v>
      </c>
      <c r="D26" s="140">
        <f>+'Summary Data Part A'!I18+'Summary Data Part A'!I19</f>
        <v>15000</v>
      </c>
      <c r="E26" s="140">
        <f>+'Summary Data Part A'!J18+'Summary Data Part A'!J19</f>
        <v>0</v>
      </c>
      <c r="F26" s="119"/>
      <c r="G26" s="119"/>
      <c r="H26" s="138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16.5" customHeight="1" x14ac:dyDescent="0.3">
      <c r="A27" s="120" t="s">
        <v>233</v>
      </c>
      <c r="B27" s="81" t="s">
        <v>565</v>
      </c>
      <c r="C27" s="139">
        <f t="shared" si="2"/>
        <v>711430</v>
      </c>
      <c r="D27" s="140">
        <f>+'Summary Data Part A'!I20+'Summary Data Part A'!I21</f>
        <v>711430</v>
      </c>
      <c r="E27" s="140">
        <f>+'Summary Data Part A'!J20+'Summary Data Part A'!J21</f>
        <v>0</v>
      </c>
      <c r="F27" s="119"/>
      <c r="G27" s="119"/>
      <c r="H27" s="138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spans="1:26" ht="16.5" customHeight="1" x14ac:dyDescent="0.3">
      <c r="A28" s="120" t="s">
        <v>413</v>
      </c>
      <c r="B28" s="81" t="s">
        <v>412</v>
      </c>
      <c r="C28" s="139">
        <f t="shared" si="2"/>
        <v>259869.51</v>
      </c>
      <c r="D28" s="140">
        <f>+'Summary Data Part A'!I22</f>
        <v>259869.51</v>
      </c>
      <c r="E28" s="140">
        <f>+'Summary Data Part A'!J22</f>
        <v>0</v>
      </c>
      <c r="F28" s="119"/>
      <c r="G28" s="119"/>
      <c r="H28" s="138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spans="1:26" ht="16.5" customHeight="1" x14ac:dyDescent="0.3">
      <c r="A29" s="120"/>
      <c r="B29" s="82" t="s">
        <v>414</v>
      </c>
      <c r="C29" s="141">
        <f t="shared" ref="C29:E29" si="3">SUM(C22:C28)</f>
        <v>4191409.51</v>
      </c>
      <c r="D29" s="141">
        <f t="shared" si="3"/>
        <v>3720805.51</v>
      </c>
      <c r="E29" s="141">
        <f t="shared" si="3"/>
        <v>470604</v>
      </c>
      <c r="F29" s="119"/>
      <c r="G29" s="119"/>
      <c r="H29" s="138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ht="16.5" customHeight="1" x14ac:dyDescent="0.3">
      <c r="A30" s="120"/>
      <c r="B30" s="128"/>
      <c r="C30" s="133"/>
      <c r="D30" s="119"/>
      <c r="E30" s="119"/>
      <c r="F30" s="119"/>
      <c r="G30" s="119"/>
      <c r="H30" s="138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16.5" customHeight="1" x14ac:dyDescent="0.3">
      <c r="A31" s="120"/>
      <c r="B31" s="128"/>
      <c r="C31" s="133"/>
      <c r="D31" s="281" t="s">
        <v>559</v>
      </c>
      <c r="E31" s="260"/>
      <c r="F31" s="120"/>
      <c r="G31" s="122"/>
      <c r="H31" s="138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ht="16.5" customHeight="1" x14ac:dyDescent="0.3">
      <c r="A32" s="120"/>
      <c r="B32" s="79" t="s">
        <v>415</v>
      </c>
      <c r="C32" s="142" t="s">
        <v>560</v>
      </c>
      <c r="D32" s="137" t="s">
        <v>561</v>
      </c>
      <c r="E32" s="137" t="s">
        <v>562</v>
      </c>
      <c r="F32" s="143" t="s">
        <v>566</v>
      </c>
      <c r="G32" s="122"/>
      <c r="H32" s="138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ht="16.5" customHeight="1" x14ac:dyDescent="0.3">
      <c r="A33" s="120" t="s">
        <v>373</v>
      </c>
      <c r="B33" s="81" t="s">
        <v>567</v>
      </c>
      <c r="C33" s="139">
        <f t="shared" ref="C33:C45" si="4">SUM(D33:E33)</f>
        <v>0</v>
      </c>
      <c r="D33" s="140">
        <f>'Summary Data Part A'!I27+'Summary Data Part A'!I28</f>
        <v>0</v>
      </c>
      <c r="E33" s="140">
        <f>'Summary Data Part A'!J27+'Summary Data Part A'!J28</f>
        <v>0</v>
      </c>
      <c r="F33" s="144">
        <f>'Summary Data Part A'!F28</f>
        <v>0</v>
      </c>
      <c r="G33" s="122"/>
      <c r="H33" s="138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ht="16.5" customHeight="1" x14ac:dyDescent="0.3">
      <c r="A34" s="120" t="s">
        <v>374</v>
      </c>
      <c r="B34" s="81" t="s">
        <v>568</v>
      </c>
      <c r="C34" s="139">
        <f t="shared" si="4"/>
        <v>0</v>
      </c>
      <c r="D34" s="140">
        <f>+'Summary Data Part A'!I29+'Summary Data Part A'!I30</f>
        <v>0</v>
      </c>
      <c r="E34" s="140">
        <f>+'Summary Data Part A'!J29+'Summary Data Part A'!J30</f>
        <v>0</v>
      </c>
      <c r="F34" s="144">
        <f>'Summary Data Part A'!F29</f>
        <v>0</v>
      </c>
      <c r="G34" s="122"/>
      <c r="H34" s="138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16.5" customHeight="1" x14ac:dyDescent="0.3">
      <c r="A35" s="120" t="s">
        <v>174</v>
      </c>
      <c r="B35" s="81" t="s">
        <v>569</v>
      </c>
      <c r="C35" s="139">
        <f t="shared" si="4"/>
        <v>12500</v>
      </c>
      <c r="D35" s="140">
        <f>'Summary Data Part A'!I31+'Summary Data Part A'!I32</f>
        <v>12500</v>
      </c>
      <c r="E35" s="140">
        <f>'Summary Data Part A'!J31+'Summary Data Part A'!J32</f>
        <v>0</v>
      </c>
      <c r="F35" s="144">
        <f>'Summary Data Part A'!F32</f>
        <v>0</v>
      </c>
      <c r="G35" s="122"/>
      <c r="H35" s="138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 ht="16.5" customHeight="1" x14ac:dyDescent="0.3">
      <c r="A36" s="120" t="s">
        <v>375</v>
      </c>
      <c r="B36" s="81" t="s">
        <v>570</v>
      </c>
      <c r="C36" s="139">
        <f t="shared" si="4"/>
        <v>0</v>
      </c>
      <c r="D36" s="140">
        <f>+'Summary Data Part A'!I33+'Summary Data Part A'!I34</f>
        <v>0</v>
      </c>
      <c r="E36" s="140">
        <f>+'Summary Data Part A'!J33+'Summary Data Part A'!J34</f>
        <v>0</v>
      </c>
      <c r="F36" s="144">
        <f>'Summary Data Part A'!F34</f>
        <v>0</v>
      </c>
      <c r="G36" s="122"/>
      <c r="H36" s="138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ht="16.5" customHeight="1" x14ac:dyDescent="0.3">
      <c r="A37" s="120" t="s">
        <v>180</v>
      </c>
      <c r="B37" s="81" t="s">
        <v>571</v>
      </c>
      <c r="C37" s="139">
        <f t="shared" si="4"/>
        <v>360000</v>
      </c>
      <c r="D37" s="140">
        <f>+'Summary Data Part A'!I35+'Summary Data Part A'!I36</f>
        <v>360000</v>
      </c>
      <c r="E37" s="140">
        <f>+'Summary Data Part A'!J35+'Summary Data Part A'!J36</f>
        <v>0</v>
      </c>
      <c r="F37" s="144">
        <f>'Summary Data Part A'!F36</f>
        <v>0</v>
      </c>
      <c r="G37" s="122"/>
      <c r="H37" s="138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16.5" customHeight="1" x14ac:dyDescent="0.3">
      <c r="A38" s="120" t="s">
        <v>376</v>
      </c>
      <c r="B38" s="81" t="s">
        <v>572</v>
      </c>
      <c r="C38" s="139">
        <f t="shared" si="4"/>
        <v>0</v>
      </c>
      <c r="D38" s="140">
        <f>+'Summary Data Part A'!I37+'Summary Data Part A'!I38</f>
        <v>0</v>
      </c>
      <c r="E38" s="140">
        <f>+'Summary Data Part A'!J37+'Summary Data Part A'!J38</f>
        <v>0</v>
      </c>
      <c r="F38" s="144">
        <f>'Summary Data Part A'!F38</f>
        <v>0</v>
      </c>
      <c r="G38" s="122"/>
      <c r="H38" s="138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ht="16.5" customHeight="1" x14ac:dyDescent="0.3">
      <c r="A39" s="120" t="s">
        <v>377</v>
      </c>
      <c r="B39" s="81" t="s">
        <v>573</v>
      </c>
      <c r="C39" s="139">
        <f t="shared" si="4"/>
        <v>0</v>
      </c>
      <c r="D39" s="140">
        <f>+'Summary Data Part A'!I39+'Summary Data Part A'!I40</f>
        <v>0</v>
      </c>
      <c r="E39" s="140">
        <f>+'Summary Data Part A'!J39+'Summary Data Part A'!J40</f>
        <v>0</v>
      </c>
      <c r="F39" s="144">
        <f>'Summary Data Part A'!F40</f>
        <v>0</v>
      </c>
      <c r="G39" s="122"/>
      <c r="H39" s="138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ht="16.5" customHeight="1" x14ac:dyDescent="0.3">
      <c r="A40" s="120" t="s">
        <v>378</v>
      </c>
      <c r="B40" s="81" t="s">
        <v>574</v>
      </c>
      <c r="C40" s="139">
        <f t="shared" si="4"/>
        <v>0</v>
      </c>
      <c r="D40" s="140">
        <f>+'Summary Data Part A'!I41+'Summary Data Part A'!I42</f>
        <v>0</v>
      </c>
      <c r="E40" s="140">
        <f>+'Summary Data Part A'!J41+'Summary Data Part A'!J42</f>
        <v>0</v>
      </c>
      <c r="F40" s="144">
        <f>'Summary Data Part A'!F42</f>
        <v>0</v>
      </c>
      <c r="G40" s="122"/>
      <c r="H40" s="138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ht="16.5" customHeight="1" x14ac:dyDescent="0.3">
      <c r="A41" s="120" t="s">
        <v>379</v>
      </c>
      <c r="B41" s="81" t="s">
        <v>575</v>
      </c>
      <c r="C41" s="139">
        <f t="shared" si="4"/>
        <v>0</v>
      </c>
      <c r="D41" s="140">
        <f>+'Summary Data Part A'!I43+'Summary Data Part A'!I44</f>
        <v>0</v>
      </c>
      <c r="E41" s="140">
        <f>+'Summary Data Part A'!J43+'Summary Data Part A'!J44</f>
        <v>0</v>
      </c>
      <c r="F41" s="144">
        <f>'Summary Data Part A'!F44</f>
        <v>0</v>
      </c>
      <c r="G41" s="122"/>
      <c r="H41" s="138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16.5" customHeight="1" x14ac:dyDescent="0.3">
      <c r="A42" s="120" t="s">
        <v>380</v>
      </c>
      <c r="B42" s="81" t="s">
        <v>576</v>
      </c>
      <c r="C42" s="139">
        <f t="shared" si="4"/>
        <v>0</v>
      </c>
      <c r="D42" s="140">
        <f>+'Summary Data Part A'!I45+'Summary Data Part A'!I46</f>
        <v>0</v>
      </c>
      <c r="E42" s="140">
        <f>+'Summary Data Part A'!J45+'Summary Data Part A'!J46</f>
        <v>0</v>
      </c>
      <c r="F42" s="144">
        <f>'Summary Data Part A'!F46</f>
        <v>0</v>
      </c>
      <c r="G42" s="122"/>
      <c r="H42" s="138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ht="16.5" customHeight="1" x14ac:dyDescent="0.3">
      <c r="A43" s="120" t="s">
        <v>381</v>
      </c>
      <c r="B43" s="81" t="s">
        <v>577</v>
      </c>
      <c r="C43" s="139">
        <f t="shared" si="4"/>
        <v>0</v>
      </c>
      <c r="D43" s="140">
        <f>+'Summary Data Part A'!I47+'Summary Data Part A'!I48</f>
        <v>0</v>
      </c>
      <c r="E43" s="140">
        <f>+'Summary Data Part A'!J47+'Summary Data Part A'!J48</f>
        <v>0</v>
      </c>
      <c r="F43" s="144">
        <f>'Summary Data Part A'!F47</f>
        <v>0</v>
      </c>
      <c r="G43" s="122"/>
      <c r="H43" s="138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ht="16.5" customHeight="1" x14ac:dyDescent="0.3">
      <c r="A44" s="120" t="s">
        <v>382</v>
      </c>
      <c r="B44" s="81" t="s">
        <v>578</v>
      </c>
      <c r="C44" s="139">
        <f t="shared" si="4"/>
        <v>0</v>
      </c>
      <c r="D44" s="140">
        <f>+'Summary Data Part A'!I49+'Summary Data Part A'!I50</f>
        <v>0</v>
      </c>
      <c r="E44" s="140">
        <f>+'Summary Data Part A'!J49+'Summary Data Part A'!J50</f>
        <v>0</v>
      </c>
      <c r="F44" s="144">
        <f>'Summary Data Part A'!F49</f>
        <v>0</v>
      </c>
      <c r="G44" s="122"/>
      <c r="H44" s="138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ht="16.5" customHeight="1" x14ac:dyDescent="0.3">
      <c r="A45" s="120" t="s">
        <v>442</v>
      </c>
      <c r="B45" s="81" t="s">
        <v>412</v>
      </c>
      <c r="C45" s="139">
        <f t="shared" si="4"/>
        <v>0</v>
      </c>
      <c r="D45" s="140">
        <f>+'Summary Data Part A'!I51</f>
        <v>0</v>
      </c>
      <c r="E45" s="140">
        <f>+'Summary Data Part A'!J51</f>
        <v>0</v>
      </c>
      <c r="F45" s="119"/>
      <c r="G45" s="119"/>
      <c r="H45" s="138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16.5" customHeight="1" x14ac:dyDescent="0.3">
      <c r="A46" s="120"/>
      <c r="B46" s="82" t="s">
        <v>443</v>
      </c>
      <c r="C46" s="141">
        <f t="shared" ref="C46:E46" si="5">SUM(C33:C45)</f>
        <v>372500</v>
      </c>
      <c r="D46" s="145">
        <f t="shared" si="5"/>
        <v>372500</v>
      </c>
      <c r="E46" s="141">
        <f t="shared" si="5"/>
        <v>0</v>
      </c>
      <c r="F46" s="146"/>
      <c r="G46" s="122"/>
      <c r="H46" s="138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ht="16.5" customHeight="1" x14ac:dyDescent="0.3">
      <c r="A47" s="120"/>
      <c r="B47" s="82"/>
      <c r="C47" s="147"/>
      <c r="D47" s="147"/>
      <c r="E47" s="147"/>
      <c r="F47" s="119"/>
      <c r="G47" s="119"/>
      <c r="H47" s="138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6.5" customHeight="1" x14ac:dyDescent="0.3">
      <c r="A48" s="120"/>
      <c r="B48" s="82" t="s">
        <v>579</v>
      </c>
      <c r="C48" s="141">
        <f t="shared" ref="C48:E48" si="6">SUM(C29,C46)</f>
        <v>4563909.51</v>
      </c>
      <c r="D48" s="141">
        <f t="shared" si="6"/>
        <v>4093305.51</v>
      </c>
      <c r="E48" s="141">
        <f t="shared" si="6"/>
        <v>470604</v>
      </c>
      <c r="F48" s="119"/>
      <c r="G48" s="119"/>
      <c r="H48" s="138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6.5" customHeight="1" x14ac:dyDescent="0.3">
      <c r="A49" s="120"/>
      <c r="B49" s="82"/>
      <c r="C49" s="141"/>
      <c r="D49" s="141"/>
      <c r="E49" s="141"/>
      <c r="F49" s="119"/>
      <c r="G49" s="119"/>
      <c r="H49" s="138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6.5" customHeight="1" x14ac:dyDescent="0.3">
      <c r="A50" s="120"/>
      <c r="B50" s="92" t="s">
        <v>444</v>
      </c>
      <c r="C50" s="141"/>
      <c r="D50" s="141"/>
      <c r="E50" s="141"/>
      <c r="F50" s="119"/>
      <c r="G50" s="119"/>
      <c r="H50" s="138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 ht="16.5" customHeight="1" x14ac:dyDescent="0.3">
      <c r="A51" s="120" t="s">
        <v>352</v>
      </c>
      <c r="B51" s="81" t="s">
        <v>446</v>
      </c>
      <c r="C51" s="148">
        <f>'Summary Data Part A'!F55</f>
        <v>462</v>
      </c>
      <c r="D51" s="141"/>
      <c r="E51" s="141"/>
      <c r="F51" s="119"/>
      <c r="G51" s="119"/>
      <c r="H51" s="138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 ht="16.5" customHeight="1" x14ac:dyDescent="0.3">
      <c r="A52" s="120" t="s">
        <v>355</v>
      </c>
      <c r="B52" s="81" t="s">
        <v>447</v>
      </c>
      <c r="C52" s="148">
        <f>'Summary Data Part A'!F56</f>
        <v>29</v>
      </c>
      <c r="D52" s="141"/>
      <c r="E52" s="141"/>
      <c r="F52" s="119"/>
      <c r="G52" s="119"/>
      <c r="H52" s="138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 ht="16.5" customHeight="1" x14ac:dyDescent="0.3">
      <c r="A53" s="120" t="s">
        <v>358</v>
      </c>
      <c r="B53" s="81" t="s">
        <v>448</v>
      </c>
      <c r="C53" s="148">
        <f>'Summary Data Part A'!F57</f>
        <v>0</v>
      </c>
      <c r="D53" s="141"/>
      <c r="E53" s="141"/>
      <c r="F53" s="119"/>
      <c r="G53" s="119"/>
      <c r="H53" s="138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 ht="16.5" customHeight="1" x14ac:dyDescent="0.3">
      <c r="A54" s="120"/>
      <c r="B54" s="81" t="s">
        <v>449</v>
      </c>
      <c r="C54" s="146">
        <f>SUM(C51:C53)</f>
        <v>491</v>
      </c>
      <c r="D54" s="141"/>
      <c r="E54" s="141"/>
      <c r="F54" s="119"/>
      <c r="G54" s="119"/>
      <c r="H54" s="138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6.5" customHeight="1" x14ac:dyDescent="0.3">
      <c r="A55" s="120"/>
      <c r="B55" s="128"/>
      <c r="C55" s="133"/>
      <c r="D55" s="133"/>
      <c r="E55" s="133"/>
      <c r="F55" s="119"/>
      <c r="G55" s="120"/>
      <c r="H55" s="138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16.5" customHeight="1" x14ac:dyDescent="0.3">
      <c r="A56" s="120"/>
      <c r="B56" s="82" t="s">
        <v>580</v>
      </c>
      <c r="C56" s="141">
        <f t="shared" ref="C56:E56" si="7">C18-C48</f>
        <v>11287574.49</v>
      </c>
      <c r="D56" s="141">
        <f t="shared" si="7"/>
        <v>10851970.49</v>
      </c>
      <c r="E56" s="141">
        <f t="shared" si="7"/>
        <v>435604</v>
      </c>
      <c r="F56" s="119"/>
      <c r="G56" s="119"/>
      <c r="H56" s="138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16.5" customHeight="1" x14ac:dyDescent="0.3">
      <c r="A57" s="120"/>
      <c r="B57" s="149" t="s">
        <v>581</v>
      </c>
      <c r="C57" s="150">
        <f>IFERROR(C56/$C$54,"")</f>
        <v>22988.950081466395</v>
      </c>
      <c r="D57" s="150">
        <f t="shared" ref="D57:E57" si="8">IFERROR(SUM(D56)/SUM($C$54),"")</f>
        <v>22101.772892057026</v>
      </c>
      <c r="E57" s="150">
        <f t="shared" si="8"/>
        <v>887.17718940936868</v>
      </c>
      <c r="F57" s="132"/>
      <c r="G57" s="132"/>
      <c r="H57" s="151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 ht="16.5" customHeight="1" x14ac:dyDescent="0.3">
      <c r="A58" s="120"/>
      <c r="B58" s="43"/>
      <c r="C58" s="124"/>
      <c r="D58" s="124"/>
      <c r="E58" s="124"/>
      <c r="F58" s="125"/>
      <c r="G58" s="125"/>
      <c r="H58" s="125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 ht="16.5" customHeight="1" x14ac:dyDescent="0.3">
      <c r="A59" s="120"/>
      <c r="B59" s="121" t="s">
        <v>582</v>
      </c>
      <c r="C59" s="133"/>
      <c r="D59" s="133"/>
      <c r="E59" s="133"/>
      <c r="F59" s="119"/>
      <c r="G59" s="119"/>
      <c r="H59" s="132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16.5" customHeight="1" x14ac:dyDescent="0.3">
      <c r="A60" s="120"/>
      <c r="B60" s="134"/>
      <c r="C60" s="124"/>
      <c r="D60" s="281" t="s">
        <v>559</v>
      </c>
      <c r="E60" s="260"/>
      <c r="F60" s="101" t="s">
        <v>583</v>
      </c>
      <c r="G60" s="125"/>
      <c r="H60" s="127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 ht="16.5" customHeight="1" x14ac:dyDescent="0.3">
      <c r="A61" s="120"/>
      <c r="B61" s="79" t="s">
        <v>450</v>
      </c>
      <c r="C61" s="142" t="s">
        <v>560</v>
      </c>
      <c r="D61" s="137" t="s">
        <v>561</v>
      </c>
      <c r="E61" s="137" t="s">
        <v>562</v>
      </c>
      <c r="F61" s="152" t="s">
        <v>584</v>
      </c>
      <c r="G61" s="119"/>
      <c r="H61" s="138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 ht="16.5" customHeight="1" x14ac:dyDescent="0.3">
      <c r="A62" s="120" t="s">
        <v>47</v>
      </c>
      <c r="B62" s="81" t="s">
        <v>585</v>
      </c>
      <c r="C62" s="139">
        <f t="shared" ref="C62:C66" si="9">SUM(D62:E62)</f>
        <v>19200</v>
      </c>
      <c r="D62" s="140">
        <f>'Summary Data Part A'!I62+'Summary Data Part A'!I63</f>
        <v>19200</v>
      </c>
      <c r="E62" s="140">
        <f>'Summary Data Part A'!J62+'Summary Data Part A'!J63</f>
        <v>0</v>
      </c>
      <c r="F62" s="153">
        <f>'Summary Data Part A'!F62</f>
        <v>0</v>
      </c>
      <c r="G62" s="119"/>
      <c r="H62" s="138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16.5" customHeight="1" x14ac:dyDescent="0.3">
      <c r="A63" s="120" t="s">
        <v>60</v>
      </c>
      <c r="B63" s="81" t="s">
        <v>586</v>
      </c>
      <c r="C63" s="139">
        <f t="shared" si="9"/>
        <v>421230</v>
      </c>
      <c r="D63" s="140">
        <f>+'Summary Data Part A'!I64+'Summary Data Part A'!I65</f>
        <v>421230</v>
      </c>
      <c r="E63" s="140">
        <f>'Summary Data Part A'!J64+'Summary Data Part A'!J65</f>
        <v>0</v>
      </c>
      <c r="F63" s="153">
        <f>'Summary Data Part A'!F64</f>
        <v>0</v>
      </c>
      <c r="G63" s="119"/>
      <c r="H63" s="138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6.5" customHeight="1" x14ac:dyDescent="0.3">
      <c r="A64" s="120" t="s">
        <v>95</v>
      </c>
      <c r="B64" s="81" t="s">
        <v>587</v>
      </c>
      <c r="C64" s="139">
        <f t="shared" si="9"/>
        <v>705164</v>
      </c>
      <c r="D64" s="140">
        <f>'Summary Data Part A'!I66+'Summary Data Part A'!I67</f>
        <v>705164</v>
      </c>
      <c r="E64" s="140">
        <f>+'Summary Data Part A'!J66+'Summary Data Part A'!J67</f>
        <v>0</v>
      </c>
      <c r="F64" s="153">
        <f>'Summary Data Part A'!F66</f>
        <v>0</v>
      </c>
      <c r="G64" s="119"/>
      <c r="H64" s="138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16.5" customHeight="1" x14ac:dyDescent="0.3">
      <c r="A65" s="120" t="s">
        <v>117</v>
      </c>
      <c r="B65" s="81" t="s">
        <v>588</v>
      </c>
      <c r="C65" s="139">
        <f t="shared" si="9"/>
        <v>408314</v>
      </c>
      <c r="D65" s="140">
        <f>+'Summary Data Part A'!I68+'Summary Data Part A'!I69</f>
        <v>408314</v>
      </c>
      <c r="E65" s="140">
        <f>+'Summary Data Part A'!J68+'Summary Data Part A'!J69</f>
        <v>0</v>
      </c>
      <c r="F65" s="153">
        <f>'Summary Data Part A'!F68</f>
        <v>0</v>
      </c>
      <c r="G65" s="119"/>
      <c r="H65" s="138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6.5" customHeight="1" x14ac:dyDescent="0.3">
      <c r="A66" s="120" t="s">
        <v>461</v>
      </c>
      <c r="B66" s="81" t="s">
        <v>460</v>
      </c>
      <c r="C66" s="139">
        <f t="shared" si="9"/>
        <v>308352.96000000002</v>
      </c>
      <c r="D66" s="140">
        <f>+'Summary Data Part A'!I70</f>
        <v>308352.96000000002</v>
      </c>
      <c r="E66" s="140">
        <f>+'Summary Data Part A'!J70</f>
        <v>0</v>
      </c>
      <c r="F66" s="154"/>
      <c r="G66" s="119"/>
      <c r="H66" s="138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6.5" customHeight="1" x14ac:dyDescent="0.3">
      <c r="A67" s="120"/>
      <c r="B67" s="99" t="s">
        <v>462</v>
      </c>
      <c r="C67" s="141">
        <f t="shared" ref="C67:E67" si="10">SUM(C62:C66)</f>
        <v>1862260.96</v>
      </c>
      <c r="D67" s="141">
        <f t="shared" si="10"/>
        <v>1862260.96</v>
      </c>
      <c r="E67" s="141">
        <f t="shared" si="10"/>
        <v>0</v>
      </c>
      <c r="F67" s="155">
        <f>SUM(F62:F65)</f>
        <v>0</v>
      </c>
      <c r="G67" s="119"/>
      <c r="H67" s="138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 ht="16.5" customHeight="1" x14ac:dyDescent="0.3">
      <c r="A68" s="120"/>
      <c r="B68" s="99" t="s">
        <v>589</v>
      </c>
      <c r="C68" s="156">
        <f t="shared" ref="C68:E68" si="11">IFERROR(C67/$C$54,"")</f>
        <v>3792.792179226069</v>
      </c>
      <c r="D68" s="156">
        <f t="shared" si="11"/>
        <v>3792.792179226069</v>
      </c>
      <c r="E68" s="156">
        <f t="shared" si="11"/>
        <v>0</v>
      </c>
      <c r="F68" s="119"/>
      <c r="G68" s="119"/>
      <c r="H68" s="138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 ht="16.5" customHeight="1" x14ac:dyDescent="0.3">
      <c r="A69" s="120"/>
      <c r="B69" s="99"/>
      <c r="C69" s="133"/>
      <c r="D69" s="119"/>
      <c r="E69" s="119"/>
      <c r="F69" s="119"/>
      <c r="G69" s="119"/>
      <c r="H69" s="138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6.5" customHeight="1" x14ac:dyDescent="0.3">
      <c r="A70" s="120"/>
      <c r="B70" s="81"/>
      <c r="C70" s="133"/>
      <c r="D70" s="281" t="s">
        <v>559</v>
      </c>
      <c r="E70" s="260"/>
      <c r="F70" s="101" t="s">
        <v>583</v>
      </c>
      <c r="G70" s="119"/>
      <c r="H70" s="138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16.5" customHeight="1" x14ac:dyDescent="0.3">
      <c r="A71" s="120"/>
      <c r="B71" s="100" t="s">
        <v>463</v>
      </c>
      <c r="C71" s="142" t="s">
        <v>560</v>
      </c>
      <c r="D71" s="137" t="s">
        <v>561</v>
      </c>
      <c r="E71" s="137" t="s">
        <v>562</v>
      </c>
      <c r="F71" s="152" t="s">
        <v>584</v>
      </c>
      <c r="G71" s="119"/>
      <c r="H71" s="138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 ht="16.5" customHeight="1" x14ac:dyDescent="0.3">
      <c r="A72" s="120" t="s">
        <v>383</v>
      </c>
      <c r="B72" s="81" t="s">
        <v>590</v>
      </c>
      <c r="C72" s="139">
        <f t="shared" ref="C72:C78" si="12">SUM(D72:E72)</f>
        <v>0</v>
      </c>
      <c r="D72" s="140">
        <f>'Summary Data Part A'!I74+'Summary Data Part A'!I75</f>
        <v>0</v>
      </c>
      <c r="E72" s="140">
        <f>+'Summary Data Part A'!J74+'Summary Data Part A'!J75</f>
        <v>0</v>
      </c>
      <c r="F72" s="153">
        <f>+'Summary Data Part A'!F74</f>
        <v>0</v>
      </c>
      <c r="G72" s="119"/>
      <c r="H72" s="138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16.5" customHeight="1" x14ac:dyDescent="0.3">
      <c r="A73" s="120" t="s">
        <v>139</v>
      </c>
      <c r="B73" s="81" t="s">
        <v>591</v>
      </c>
      <c r="C73" s="139">
        <f t="shared" si="12"/>
        <v>26000</v>
      </c>
      <c r="D73" s="140">
        <f>+'Summary Data Part A'!I76+'Summary Data Part A'!I77</f>
        <v>26000</v>
      </c>
      <c r="E73" s="140">
        <f>+'Summary Data Part A'!J76+'Summary Data Part A'!J77</f>
        <v>0</v>
      </c>
      <c r="F73" s="153">
        <f>+'Summary Data Part A'!F76</f>
        <v>0</v>
      </c>
      <c r="G73" s="119"/>
      <c r="H73" s="138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 ht="16.5" customHeight="1" x14ac:dyDescent="0.3">
      <c r="A74" s="120" t="s">
        <v>384</v>
      </c>
      <c r="B74" s="81" t="s">
        <v>592</v>
      </c>
      <c r="C74" s="139">
        <f t="shared" si="12"/>
        <v>0</v>
      </c>
      <c r="D74" s="140">
        <f>+'Summary Data Part A'!I78+'Summary Data Part A'!I79</f>
        <v>0</v>
      </c>
      <c r="E74" s="140">
        <f>+'Summary Data Part A'!J78+'Summary Data Part A'!J79</f>
        <v>0</v>
      </c>
      <c r="F74" s="153">
        <f>+'Summary Data Part A'!F78</f>
        <v>0</v>
      </c>
      <c r="G74" s="119"/>
      <c r="H74" s="138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 ht="16.5" customHeight="1" x14ac:dyDescent="0.3">
      <c r="A75" s="120" t="s">
        <v>385</v>
      </c>
      <c r="B75" s="81" t="s">
        <v>593</v>
      </c>
      <c r="C75" s="139">
        <f t="shared" si="12"/>
        <v>0</v>
      </c>
      <c r="D75" s="140">
        <f>+'Summary Data Part A'!I80+'Summary Data Part A'!I81</f>
        <v>0</v>
      </c>
      <c r="E75" s="140">
        <f>+'Summary Data Part A'!J80+'Summary Data Part A'!J81</f>
        <v>0</v>
      </c>
      <c r="F75" s="153">
        <f>+'Summary Data Part A'!F80</f>
        <v>0</v>
      </c>
      <c r="G75" s="119"/>
      <c r="H75" s="138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 ht="16.5" customHeight="1" x14ac:dyDescent="0.3">
      <c r="A76" s="120" t="s">
        <v>182</v>
      </c>
      <c r="B76" s="81" t="s">
        <v>594</v>
      </c>
      <c r="C76" s="139">
        <f t="shared" si="12"/>
        <v>35700</v>
      </c>
      <c r="D76" s="140">
        <f>+'Summary Data Part A'!I82+'Summary Data Part A'!I83</f>
        <v>35700</v>
      </c>
      <c r="E76" s="140">
        <f>+'Summary Data Part A'!J82+'Summary Data Part A'!J83</f>
        <v>0</v>
      </c>
      <c r="F76" s="153">
        <f>+'Summary Data Part A'!F82</f>
        <v>0</v>
      </c>
      <c r="G76" s="119"/>
      <c r="H76" s="138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 ht="16.5" customHeight="1" x14ac:dyDescent="0.3">
      <c r="A77" s="120" t="s">
        <v>128</v>
      </c>
      <c r="B77" s="81" t="s">
        <v>595</v>
      </c>
      <c r="C77" s="139">
        <f t="shared" si="12"/>
        <v>216639</v>
      </c>
      <c r="D77" s="140">
        <f>+'Summary Data Part A'!I84+'Summary Data Part A'!I85</f>
        <v>216639</v>
      </c>
      <c r="E77" s="140">
        <f>+'Summary Data Part A'!J84+'Summary Data Part A'!J85</f>
        <v>0</v>
      </c>
      <c r="F77" s="153">
        <f>+'Summary Data Part A'!F84</f>
        <v>0</v>
      </c>
      <c r="G77" s="119"/>
      <c r="H77" s="138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 ht="16.5" customHeight="1" x14ac:dyDescent="0.3">
      <c r="A78" s="120" t="s">
        <v>477</v>
      </c>
      <c r="B78" s="81" t="s">
        <v>476</v>
      </c>
      <c r="C78" s="139">
        <f t="shared" si="12"/>
        <v>120193.01999999999</v>
      </c>
      <c r="D78" s="140">
        <f>+'Summary Data Part A'!I86</f>
        <v>120193.01999999999</v>
      </c>
      <c r="E78" s="140">
        <f>+'Summary Data Part A'!J86</f>
        <v>0</v>
      </c>
      <c r="F78" s="154"/>
      <c r="G78" s="119"/>
      <c r="H78" s="138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 ht="16.5" customHeight="1" x14ac:dyDescent="0.3">
      <c r="A79" s="120"/>
      <c r="B79" s="99" t="s">
        <v>478</v>
      </c>
      <c r="C79" s="141">
        <f t="shared" ref="C79:E79" si="13">SUM(C72:C78)</f>
        <v>398532.02</v>
      </c>
      <c r="D79" s="141">
        <f t="shared" si="13"/>
        <v>398532.02</v>
      </c>
      <c r="E79" s="141">
        <f t="shared" si="13"/>
        <v>0</v>
      </c>
      <c r="F79" s="155">
        <f>SUM(F72:F77)</f>
        <v>0</v>
      </c>
      <c r="G79" s="119"/>
      <c r="H79" s="138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 ht="16.5" customHeight="1" x14ac:dyDescent="0.3">
      <c r="A80" s="120"/>
      <c r="B80" s="99" t="s">
        <v>596</v>
      </c>
      <c r="C80" s="156">
        <f t="shared" ref="C80:E80" si="14">IFERROR(C79/$C$54,"")</f>
        <v>811.67417515274951</v>
      </c>
      <c r="D80" s="156">
        <f t="shared" si="14"/>
        <v>811.67417515274951</v>
      </c>
      <c r="E80" s="156">
        <f t="shared" si="14"/>
        <v>0</v>
      </c>
      <c r="F80" s="157"/>
      <c r="G80" s="119"/>
      <c r="H80" s="138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 ht="16.5" customHeight="1" x14ac:dyDescent="0.3">
      <c r="A81" s="120"/>
      <c r="B81" s="99"/>
      <c r="C81" s="43"/>
      <c r="D81" s="43"/>
      <c r="E81" s="43"/>
      <c r="F81" s="119"/>
      <c r="G81" s="119"/>
      <c r="H81" s="138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16.5" customHeight="1" x14ac:dyDescent="0.3">
      <c r="A82" s="120"/>
      <c r="B82" s="99" t="s">
        <v>597</v>
      </c>
      <c r="C82" s="139">
        <f>SUM(D82:E82)</f>
        <v>1211378</v>
      </c>
      <c r="D82" s="140">
        <f>'Fringe Benefits'!E8-'Fringe Benefits'!I9</f>
        <v>1211378</v>
      </c>
      <c r="E82" s="140">
        <f>'Fringe Benefits'!I9</f>
        <v>0</v>
      </c>
      <c r="F82" s="119"/>
      <c r="G82" s="119"/>
      <c r="H82" s="138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 ht="16.5" customHeight="1" x14ac:dyDescent="0.3">
      <c r="A83" s="120"/>
      <c r="B83" s="99" t="s">
        <v>598</v>
      </c>
      <c r="C83" s="156">
        <f t="shared" ref="C83:E83" si="15">IFERROR(C82/$C$54,"")</f>
        <v>2467.164969450102</v>
      </c>
      <c r="D83" s="156">
        <f t="shared" si="15"/>
        <v>2467.164969450102</v>
      </c>
      <c r="E83" s="156">
        <f t="shared" si="15"/>
        <v>0</v>
      </c>
      <c r="F83" s="119"/>
      <c r="G83" s="119"/>
      <c r="H83" s="138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6.5" customHeight="1" x14ac:dyDescent="0.3">
      <c r="A84" s="120"/>
      <c r="B84" s="99"/>
      <c r="C84" s="119"/>
      <c r="D84" s="141"/>
      <c r="E84" s="141"/>
      <c r="F84" s="119"/>
      <c r="G84" s="119"/>
      <c r="H84" s="138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 ht="16.5" customHeight="1" x14ac:dyDescent="0.3">
      <c r="A85" s="120"/>
      <c r="B85" s="99" t="s">
        <v>599</v>
      </c>
      <c r="C85" s="141">
        <f t="shared" ref="C85:E85" si="16">SUM(C67,C79,C82)</f>
        <v>3472170.98</v>
      </c>
      <c r="D85" s="141">
        <f t="shared" si="16"/>
        <v>3472170.98</v>
      </c>
      <c r="E85" s="141">
        <f t="shared" si="16"/>
        <v>0</v>
      </c>
      <c r="F85" s="119"/>
      <c r="G85" s="119"/>
      <c r="H85" s="138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 ht="16.5" customHeight="1" x14ac:dyDescent="0.3">
      <c r="A86" s="120"/>
      <c r="B86" s="99" t="s">
        <v>600</v>
      </c>
      <c r="C86" s="158">
        <f t="shared" ref="C86:E86" si="17">SUM(C68,C80,C83)</f>
        <v>7071.6313238289204</v>
      </c>
      <c r="D86" s="158">
        <f t="shared" si="17"/>
        <v>7071.6313238289204</v>
      </c>
      <c r="E86" s="158">
        <f t="shared" si="17"/>
        <v>0</v>
      </c>
      <c r="F86" s="119"/>
      <c r="G86" s="119"/>
      <c r="H86" s="138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16.5" customHeight="1" x14ac:dyDescent="0.3">
      <c r="A87" s="120"/>
      <c r="B87" s="99"/>
      <c r="C87" s="158"/>
      <c r="D87" s="158"/>
      <c r="E87" s="158"/>
      <c r="F87" s="119"/>
      <c r="G87" s="119"/>
      <c r="H87" s="138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 ht="16.5" customHeight="1" x14ac:dyDescent="0.3">
      <c r="A88" s="120"/>
      <c r="B88" s="159" t="s">
        <v>601</v>
      </c>
      <c r="C88" s="160">
        <f t="shared" ref="C88:E88" si="18">C56-C85</f>
        <v>7815403.5099999998</v>
      </c>
      <c r="D88" s="160">
        <f t="shared" si="18"/>
        <v>7379799.5099999998</v>
      </c>
      <c r="E88" s="160">
        <f t="shared" si="18"/>
        <v>435604</v>
      </c>
      <c r="F88" s="119"/>
      <c r="G88" s="119"/>
      <c r="H88" s="138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16.5" customHeight="1" x14ac:dyDescent="0.3">
      <c r="A89" s="120"/>
      <c r="B89" s="149" t="s">
        <v>581</v>
      </c>
      <c r="C89" s="150">
        <f>IFERROR(C88/$C$54,"")</f>
        <v>15917.318757637475</v>
      </c>
      <c r="D89" s="161"/>
      <c r="E89" s="161"/>
      <c r="F89" s="132"/>
      <c r="G89" s="132"/>
      <c r="H89" s="151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 ht="16.5" customHeight="1" x14ac:dyDescent="0.3">
      <c r="A90" s="120"/>
      <c r="B90" s="43"/>
      <c r="C90" s="120"/>
      <c r="D90" s="120"/>
      <c r="E90" s="120"/>
      <c r="F90" s="120"/>
      <c r="G90" s="119"/>
      <c r="H90" s="119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 ht="16.5" customHeight="1" x14ac:dyDescent="0.3">
      <c r="A91" s="120"/>
      <c r="B91" s="121" t="s">
        <v>602</v>
      </c>
      <c r="C91" s="162"/>
      <c r="D91" s="120"/>
      <c r="E91" s="120"/>
      <c r="F91" s="120"/>
      <c r="G91" s="119"/>
      <c r="H91" s="132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 ht="16.5" customHeight="1" x14ac:dyDescent="0.3">
      <c r="A92" s="120" t="s">
        <v>352</v>
      </c>
      <c r="B92" s="134" t="s">
        <v>603</v>
      </c>
      <c r="C92" s="163">
        <f>'Fringe Benefits'!E7</f>
        <v>4040498</v>
      </c>
      <c r="D92" s="125"/>
      <c r="E92" s="125"/>
      <c r="F92" s="125"/>
      <c r="G92" s="125"/>
      <c r="H92" s="127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ht="16.5" customHeight="1" x14ac:dyDescent="0.3">
      <c r="A93" s="120" t="s">
        <v>355</v>
      </c>
      <c r="B93" s="128" t="s">
        <v>604</v>
      </c>
      <c r="C93" s="163">
        <f>'Fringe Benefits'!E8</f>
        <v>1211378</v>
      </c>
      <c r="D93" s="119"/>
      <c r="E93" s="119"/>
      <c r="F93" s="119"/>
      <c r="G93" s="119"/>
      <c r="H93" s="138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 ht="16.5" customHeight="1" x14ac:dyDescent="0.3">
      <c r="A94" s="120" t="s">
        <v>358</v>
      </c>
      <c r="B94" s="128" t="s">
        <v>605</v>
      </c>
      <c r="C94" s="163">
        <f>'Fringe Benefits'!E9</f>
        <v>2829120</v>
      </c>
      <c r="D94" s="119"/>
      <c r="E94" s="119"/>
      <c r="F94" s="119"/>
      <c r="G94" s="119"/>
      <c r="H94" s="138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 ht="16.5" customHeight="1" x14ac:dyDescent="0.3">
      <c r="A95" s="120" t="s">
        <v>350</v>
      </c>
      <c r="B95" s="128" t="s">
        <v>606</v>
      </c>
      <c r="C95" s="163">
        <f>'Fringe Benefits'!E5</f>
        <v>5351137</v>
      </c>
      <c r="D95" s="119"/>
      <c r="E95" s="119"/>
      <c r="F95" s="119"/>
      <c r="G95" s="119"/>
      <c r="H95" s="138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 ht="16.5" customHeight="1" x14ac:dyDescent="0.3">
      <c r="A96" s="120" t="s">
        <v>360</v>
      </c>
      <c r="B96" s="130" t="s">
        <v>607</v>
      </c>
      <c r="C96" s="164">
        <f>IFERROR(ROUND(C94/C95,4),"0.00%")</f>
        <v>0.52869999999999995</v>
      </c>
      <c r="D96" s="132"/>
      <c r="E96" s="132"/>
      <c r="F96" s="132"/>
      <c r="G96" s="132"/>
      <c r="H96" s="151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 ht="16.5" customHeight="1" x14ac:dyDescent="0.3">
      <c r="A97" s="120"/>
      <c r="B97" s="43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 ht="16.5" customHeight="1" x14ac:dyDescent="0.3">
      <c r="A98" s="120"/>
      <c r="B98" s="43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6.5" customHeight="1" x14ac:dyDescent="0.3">
      <c r="A99" s="120"/>
      <c r="B99" s="43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 ht="16.5" customHeight="1" x14ac:dyDescent="0.3">
      <c r="A100" s="120"/>
      <c r="B100" s="43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 ht="16.5" customHeight="1" x14ac:dyDescent="0.3">
      <c r="A101" s="120"/>
      <c r="B101" s="43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 ht="16.5" customHeight="1" x14ac:dyDescent="0.3">
      <c r="A102" s="120"/>
      <c r="B102" s="43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 ht="16.5" customHeight="1" x14ac:dyDescent="0.3">
      <c r="A103" s="120"/>
      <c r="B103" s="43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 ht="16.5" customHeight="1" x14ac:dyDescent="0.3">
      <c r="A104" s="120"/>
      <c r="B104" s="43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 ht="16.5" customHeight="1" x14ac:dyDescent="0.3">
      <c r="A105" s="120"/>
      <c r="B105" s="43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 ht="16.5" customHeight="1" x14ac:dyDescent="0.3">
      <c r="A106" s="120"/>
      <c r="B106" s="43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 ht="16.5" customHeight="1" x14ac:dyDescent="0.3">
      <c r="A107" s="120"/>
      <c r="B107" s="43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 ht="16.5" customHeight="1" x14ac:dyDescent="0.3">
      <c r="A108" s="120"/>
      <c r="B108" s="43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 ht="16.5" customHeight="1" x14ac:dyDescent="0.3">
      <c r="A109" s="120"/>
      <c r="B109" s="43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 ht="16.5" customHeight="1" x14ac:dyDescent="0.3">
      <c r="A110" s="120"/>
      <c r="B110" s="43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 ht="16.5" customHeight="1" x14ac:dyDescent="0.3">
      <c r="A111" s="120"/>
      <c r="B111" s="43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 ht="16.5" customHeight="1" x14ac:dyDescent="0.3">
      <c r="A112" s="120"/>
      <c r="B112" s="43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 ht="16.5" customHeight="1" x14ac:dyDescent="0.3">
      <c r="A113" s="120"/>
      <c r="B113" s="43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 ht="16.5" customHeight="1" x14ac:dyDescent="0.3">
      <c r="A114" s="120"/>
      <c r="B114" s="43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 ht="16.5" customHeight="1" x14ac:dyDescent="0.3">
      <c r="A115" s="120"/>
      <c r="B115" s="43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 ht="16.5" customHeight="1" x14ac:dyDescent="0.3">
      <c r="A116" s="120"/>
      <c r="B116" s="43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 ht="16.5" customHeight="1" x14ac:dyDescent="0.3">
      <c r="A117" s="120"/>
      <c r="B117" s="43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 ht="16.5" customHeight="1" x14ac:dyDescent="0.3">
      <c r="A118" s="120"/>
      <c r="B118" s="43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6.5" customHeight="1" x14ac:dyDescent="0.3">
      <c r="A119" s="120"/>
      <c r="B119" s="43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6.5" customHeight="1" x14ac:dyDescent="0.3">
      <c r="A120" s="120"/>
      <c r="B120" s="43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6.5" customHeight="1" x14ac:dyDescent="0.3">
      <c r="A121" s="120"/>
      <c r="B121" s="43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 ht="16.5" customHeight="1" x14ac:dyDescent="0.3">
      <c r="A122" s="120"/>
      <c r="B122" s="43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 ht="16.5" customHeight="1" x14ac:dyDescent="0.3">
      <c r="A123" s="120"/>
      <c r="B123" s="43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 ht="16.5" customHeight="1" x14ac:dyDescent="0.3">
      <c r="A124" s="120"/>
      <c r="B124" s="43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 ht="16.5" customHeight="1" x14ac:dyDescent="0.3">
      <c r="A125" s="120"/>
      <c r="B125" s="43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 ht="16.5" customHeight="1" x14ac:dyDescent="0.3">
      <c r="A126" s="120"/>
      <c r="B126" s="43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 ht="16.5" customHeight="1" x14ac:dyDescent="0.3">
      <c r="A127" s="120"/>
      <c r="B127" s="43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 ht="16.5" customHeight="1" x14ac:dyDescent="0.3">
      <c r="A128" s="120"/>
      <c r="B128" s="43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16.5" customHeight="1" x14ac:dyDescent="0.3">
      <c r="A129" s="120"/>
      <c r="B129" s="43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16.5" customHeight="1" x14ac:dyDescent="0.3">
      <c r="A130" s="120"/>
      <c r="B130" s="43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 ht="16.5" customHeight="1" x14ac:dyDescent="0.3">
      <c r="A131" s="120"/>
      <c r="B131" s="43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 ht="16.5" customHeight="1" x14ac:dyDescent="0.3">
      <c r="A132" s="120"/>
      <c r="B132" s="43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 ht="16.5" customHeight="1" x14ac:dyDescent="0.3">
      <c r="A133" s="120"/>
      <c r="B133" s="43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16.5" customHeight="1" x14ac:dyDescent="0.3">
      <c r="A134" s="120"/>
      <c r="B134" s="43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 ht="16.5" customHeight="1" x14ac:dyDescent="0.3">
      <c r="A135" s="120"/>
      <c r="B135" s="43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 ht="16.5" customHeight="1" x14ac:dyDescent="0.3">
      <c r="A136" s="120"/>
      <c r="B136" s="43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 ht="16.5" customHeight="1" x14ac:dyDescent="0.3">
      <c r="A137" s="120"/>
      <c r="B137" s="43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 ht="16.5" customHeight="1" x14ac:dyDescent="0.3">
      <c r="A138" s="120"/>
      <c r="B138" s="43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 ht="16.5" customHeight="1" x14ac:dyDescent="0.3">
      <c r="A139" s="120"/>
      <c r="B139" s="43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 ht="16.5" customHeight="1" x14ac:dyDescent="0.3">
      <c r="A140" s="120"/>
      <c r="B140" s="43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 ht="16.5" customHeight="1" x14ac:dyDescent="0.3">
      <c r="A141" s="120"/>
      <c r="B141" s="43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6.5" customHeight="1" x14ac:dyDescent="0.3">
      <c r="A142" s="120"/>
      <c r="B142" s="43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 ht="16.5" customHeight="1" x14ac:dyDescent="0.3">
      <c r="A143" s="120"/>
      <c r="B143" s="43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 ht="16.5" customHeight="1" x14ac:dyDescent="0.3">
      <c r="A144" s="120"/>
      <c r="B144" s="43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 ht="16.5" customHeight="1" x14ac:dyDescent="0.3">
      <c r="A145" s="120"/>
      <c r="B145" s="43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 ht="16.5" customHeight="1" x14ac:dyDescent="0.3">
      <c r="A146" s="120"/>
      <c r="B146" s="43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 ht="16.5" customHeight="1" x14ac:dyDescent="0.3">
      <c r="A147" s="120"/>
      <c r="B147" s="43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 ht="16.5" customHeight="1" x14ac:dyDescent="0.3">
      <c r="A148" s="120"/>
      <c r="B148" s="43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 ht="16.5" customHeight="1" x14ac:dyDescent="0.3">
      <c r="A149" s="120"/>
      <c r="B149" s="43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 ht="16.5" customHeight="1" x14ac:dyDescent="0.3">
      <c r="A150" s="120"/>
      <c r="B150" s="43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 ht="16.5" customHeight="1" x14ac:dyDescent="0.3">
      <c r="A151" s="120"/>
      <c r="B151" s="43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 ht="16.5" customHeight="1" x14ac:dyDescent="0.3">
      <c r="A152" s="120"/>
      <c r="B152" s="43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 ht="16.5" customHeight="1" x14ac:dyDescent="0.3">
      <c r="A153" s="120"/>
      <c r="B153" s="43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 ht="16.5" customHeight="1" x14ac:dyDescent="0.3">
      <c r="A154" s="120"/>
      <c r="B154" s="43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 ht="16.5" customHeight="1" x14ac:dyDescent="0.3">
      <c r="A155" s="120"/>
      <c r="B155" s="43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 ht="16.5" customHeight="1" x14ac:dyDescent="0.3">
      <c r="A156" s="120"/>
      <c r="B156" s="43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 ht="16.5" customHeight="1" x14ac:dyDescent="0.3">
      <c r="A157" s="120"/>
      <c r="B157" s="43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 ht="16.5" customHeight="1" x14ac:dyDescent="0.3">
      <c r="A158" s="120"/>
      <c r="B158" s="43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 ht="16.5" customHeight="1" x14ac:dyDescent="0.3">
      <c r="A159" s="120"/>
      <c r="B159" s="43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 ht="16.5" customHeight="1" x14ac:dyDescent="0.3">
      <c r="A160" s="120"/>
      <c r="B160" s="43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 ht="16.5" customHeight="1" x14ac:dyDescent="0.3">
      <c r="A161" s="120"/>
      <c r="B161" s="43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 ht="16.5" customHeight="1" x14ac:dyDescent="0.3">
      <c r="A162" s="120"/>
      <c r="B162" s="43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ht="16.5" customHeight="1" x14ac:dyDescent="0.3">
      <c r="A163" s="120"/>
      <c r="B163" s="43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ht="16.5" customHeight="1" x14ac:dyDescent="0.3">
      <c r="A164" s="120"/>
      <c r="B164" s="43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 ht="16.5" customHeight="1" x14ac:dyDescent="0.3">
      <c r="A165" s="120"/>
      <c r="B165" s="43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 ht="16.5" customHeight="1" x14ac:dyDescent="0.3">
      <c r="A166" s="120"/>
      <c r="B166" s="43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 ht="16.5" customHeight="1" x14ac:dyDescent="0.3">
      <c r="A167" s="120"/>
      <c r="B167" s="43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 ht="16.5" customHeight="1" x14ac:dyDescent="0.3">
      <c r="A168" s="120"/>
      <c r="B168" s="43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 ht="16.5" customHeight="1" x14ac:dyDescent="0.3">
      <c r="A169" s="120"/>
      <c r="B169" s="43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 ht="16.5" customHeight="1" x14ac:dyDescent="0.3">
      <c r="A170" s="120"/>
      <c r="B170" s="43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 ht="16.5" customHeight="1" x14ac:dyDescent="0.3">
      <c r="A171" s="120"/>
      <c r="B171" s="43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 ht="16.5" customHeight="1" x14ac:dyDescent="0.3">
      <c r="A172" s="120"/>
      <c r="B172" s="43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 ht="16.5" customHeight="1" x14ac:dyDescent="0.3">
      <c r="A173" s="120"/>
      <c r="B173" s="43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 ht="16.5" customHeight="1" x14ac:dyDescent="0.3">
      <c r="A174" s="120"/>
      <c r="B174" s="43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 ht="16.5" customHeight="1" x14ac:dyDescent="0.3">
      <c r="A175" s="120"/>
      <c r="B175" s="43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 ht="16.5" customHeight="1" x14ac:dyDescent="0.3">
      <c r="A176" s="120"/>
      <c r="B176" s="43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 ht="16.5" customHeight="1" x14ac:dyDescent="0.3">
      <c r="A177" s="120"/>
      <c r="B177" s="43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 ht="16.5" customHeight="1" x14ac:dyDescent="0.3">
      <c r="A178" s="120"/>
      <c r="B178" s="43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 ht="16.5" customHeight="1" x14ac:dyDescent="0.3">
      <c r="A179" s="120"/>
      <c r="B179" s="43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 ht="16.5" customHeight="1" x14ac:dyDescent="0.3">
      <c r="A180" s="120"/>
      <c r="B180" s="43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 ht="16.5" customHeight="1" x14ac:dyDescent="0.3">
      <c r="A181" s="120"/>
      <c r="B181" s="43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 ht="16.5" customHeight="1" x14ac:dyDescent="0.3">
      <c r="A182" s="120"/>
      <c r="B182" s="43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 ht="16.5" customHeight="1" x14ac:dyDescent="0.3">
      <c r="A183" s="120"/>
      <c r="B183" s="43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 ht="16.5" customHeight="1" x14ac:dyDescent="0.3">
      <c r="A184" s="120"/>
      <c r="B184" s="43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 ht="16.5" customHeight="1" x14ac:dyDescent="0.3">
      <c r="A185" s="120"/>
      <c r="B185" s="43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 ht="16.5" customHeight="1" x14ac:dyDescent="0.3">
      <c r="A186" s="120"/>
      <c r="B186" s="43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 ht="16.5" customHeight="1" x14ac:dyDescent="0.3">
      <c r="A187" s="120"/>
      <c r="B187" s="43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 ht="16.5" customHeight="1" x14ac:dyDescent="0.3">
      <c r="A188" s="120"/>
      <c r="B188" s="43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 ht="16.5" customHeight="1" x14ac:dyDescent="0.3">
      <c r="A189" s="120"/>
      <c r="B189" s="43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 ht="16.5" customHeight="1" x14ac:dyDescent="0.3">
      <c r="A190" s="120"/>
      <c r="B190" s="43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 ht="16.5" customHeight="1" x14ac:dyDescent="0.3">
      <c r="A191" s="120"/>
      <c r="B191" s="43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 ht="16.5" customHeight="1" x14ac:dyDescent="0.3">
      <c r="A192" s="120"/>
      <c r="B192" s="43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 ht="16.5" customHeight="1" x14ac:dyDescent="0.3">
      <c r="A193" s="120"/>
      <c r="B193" s="43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 ht="16.5" customHeight="1" x14ac:dyDescent="0.3">
      <c r="A194" s="120"/>
      <c r="B194" s="43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 ht="16.5" customHeight="1" x14ac:dyDescent="0.3">
      <c r="A195" s="120"/>
      <c r="B195" s="43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 ht="16.5" customHeight="1" x14ac:dyDescent="0.3">
      <c r="A196" s="120"/>
      <c r="B196" s="43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 ht="16.5" customHeight="1" x14ac:dyDescent="0.3">
      <c r="A197" s="120"/>
      <c r="B197" s="43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 ht="16.5" customHeight="1" x14ac:dyDescent="0.3">
      <c r="A198" s="120"/>
      <c r="B198" s="43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 ht="16.5" customHeight="1" x14ac:dyDescent="0.3">
      <c r="A199" s="120"/>
      <c r="B199" s="43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 ht="16.5" customHeight="1" x14ac:dyDescent="0.3">
      <c r="A200" s="120"/>
      <c r="B200" s="43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 ht="16.5" customHeight="1" x14ac:dyDescent="0.3">
      <c r="A201" s="120"/>
      <c r="B201" s="43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 ht="16.5" customHeight="1" x14ac:dyDescent="0.3">
      <c r="A202" s="120"/>
      <c r="B202" s="43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 ht="16.5" customHeight="1" x14ac:dyDescent="0.3">
      <c r="A203" s="120"/>
      <c r="B203" s="43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 ht="16.5" customHeight="1" x14ac:dyDescent="0.3">
      <c r="A204" s="120"/>
      <c r="B204" s="43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 ht="16.5" customHeight="1" x14ac:dyDescent="0.3">
      <c r="A205" s="120"/>
      <c r="B205" s="43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16.5" customHeight="1" x14ac:dyDescent="0.3">
      <c r="A206" s="120"/>
      <c r="B206" s="43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16.5" customHeight="1" x14ac:dyDescent="0.3">
      <c r="A207" s="120"/>
      <c r="B207" s="43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16.5" customHeight="1" x14ac:dyDescent="0.3">
      <c r="A208" s="120"/>
      <c r="B208" s="43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16.5" customHeight="1" x14ac:dyDescent="0.3">
      <c r="A209" s="120"/>
      <c r="B209" s="43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 ht="16.5" customHeight="1" x14ac:dyDescent="0.3">
      <c r="A210" s="120"/>
      <c r="B210" s="43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 ht="16.5" customHeight="1" x14ac:dyDescent="0.3">
      <c r="A211" s="120"/>
      <c r="B211" s="43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 ht="16.5" customHeight="1" x14ac:dyDescent="0.3">
      <c r="A212" s="120"/>
      <c r="B212" s="43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 ht="16.5" customHeight="1" x14ac:dyDescent="0.3">
      <c r="A213" s="120"/>
      <c r="B213" s="43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 ht="16.5" customHeight="1" x14ac:dyDescent="0.3">
      <c r="A214" s="120"/>
      <c r="B214" s="43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 ht="16.5" customHeight="1" x14ac:dyDescent="0.3">
      <c r="A215" s="120"/>
      <c r="B215" s="43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 ht="16.5" customHeight="1" x14ac:dyDescent="0.3">
      <c r="A216" s="120"/>
      <c r="B216" s="43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 ht="16.5" customHeight="1" x14ac:dyDescent="0.3">
      <c r="A217" s="120"/>
      <c r="B217" s="43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 ht="16.5" customHeight="1" x14ac:dyDescent="0.3">
      <c r="A218" s="120"/>
      <c r="B218" s="43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 ht="16.5" customHeight="1" x14ac:dyDescent="0.3">
      <c r="A219" s="120"/>
      <c r="B219" s="43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 ht="16.5" customHeight="1" x14ac:dyDescent="0.3">
      <c r="A220" s="120"/>
      <c r="B220" s="43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spans="1:26" ht="16.5" customHeight="1" x14ac:dyDescent="0.3">
      <c r="A221" s="120"/>
      <c r="B221" s="43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spans="1:26" ht="16.5" customHeight="1" x14ac:dyDescent="0.3">
      <c r="A222" s="120"/>
      <c r="B222" s="43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spans="1:26" ht="16.5" customHeight="1" x14ac:dyDescent="0.3">
      <c r="A223" s="120"/>
      <c r="B223" s="43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spans="1:26" ht="16.5" customHeight="1" x14ac:dyDescent="0.3">
      <c r="A224" s="120"/>
      <c r="B224" s="43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spans="1:26" ht="16.5" customHeight="1" x14ac:dyDescent="0.3">
      <c r="A225" s="120"/>
      <c r="B225" s="43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spans="1:26" ht="16.5" customHeight="1" x14ac:dyDescent="0.3">
      <c r="A226" s="120"/>
      <c r="B226" s="43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spans="1:26" ht="16.5" customHeight="1" x14ac:dyDescent="0.3">
      <c r="A227" s="120"/>
      <c r="B227" s="43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spans="1:26" ht="16.5" customHeight="1" x14ac:dyDescent="0.3">
      <c r="A228" s="120"/>
      <c r="B228" s="43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spans="1:26" ht="16.5" customHeight="1" x14ac:dyDescent="0.3">
      <c r="A229" s="120"/>
      <c r="B229" s="43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spans="1:26" ht="16.5" customHeight="1" x14ac:dyDescent="0.3">
      <c r="A230" s="120"/>
      <c r="B230" s="43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spans="1:26" ht="16.5" customHeight="1" x14ac:dyDescent="0.3">
      <c r="A231" s="120"/>
      <c r="B231" s="43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spans="1:26" ht="16.5" customHeight="1" x14ac:dyDescent="0.3">
      <c r="A232" s="120"/>
      <c r="B232" s="43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spans="1:26" ht="16.5" customHeight="1" x14ac:dyDescent="0.3">
      <c r="A233" s="120"/>
      <c r="B233" s="43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spans="1:26" ht="16.5" customHeight="1" x14ac:dyDescent="0.3">
      <c r="A234" s="120"/>
      <c r="B234" s="43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spans="1:26" ht="16.5" customHeight="1" x14ac:dyDescent="0.3">
      <c r="A235" s="120"/>
      <c r="B235" s="43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spans="1:26" ht="16.5" customHeight="1" x14ac:dyDescent="0.3">
      <c r="A236" s="120"/>
      <c r="B236" s="43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spans="1:26" ht="16.5" customHeight="1" x14ac:dyDescent="0.3">
      <c r="A237" s="120"/>
      <c r="B237" s="43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spans="1:26" ht="16.5" customHeight="1" x14ac:dyDescent="0.3">
      <c r="A238" s="120"/>
      <c r="B238" s="43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spans="1:26" ht="16.5" customHeight="1" x14ac:dyDescent="0.3">
      <c r="A239" s="120"/>
      <c r="B239" s="43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spans="1:26" ht="16.5" customHeight="1" x14ac:dyDescent="0.3">
      <c r="A240" s="120"/>
      <c r="B240" s="43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spans="1:26" ht="16.5" customHeight="1" x14ac:dyDescent="0.3">
      <c r="A241" s="120"/>
      <c r="B241" s="43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spans="1:26" ht="16.5" customHeight="1" x14ac:dyDescent="0.3">
      <c r="A242" s="120"/>
      <c r="B242" s="43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spans="1:26" ht="16.5" customHeight="1" x14ac:dyDescent="0.3">
      <c r="A243" s="120"/>
      <c r="B243" s="43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spans="1:26" ht="16.5" customHeight="1" x14ac:dyDescent="0.3">
      <c r="A244" s="120"/>
      <c r="B244" s="43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spans="1:26" ht="16.5" customHeight="1" x14ac:dyDescent="0.3">
      <c r="A245" s="120"/>
      <c r="B245" s="43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spans="1:26" ht="16.5" customHeight="1" x14ac:dyDescent="0.3">
      <c r="A246" s="120"/>
      <c r="B246" s="43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spans="1:26" ht="16.5" customHeight="1" x14ac:dyDescent="0.3">
      <c r="A247" s="120"/>
      <c r="B247" s="43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spans="1:26" ht="16.5" customHeight="1" x14ac:dyDescent="0.3">
      <c r="A248" s="120"/>
      <c r="B248" s="43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spans="1:26" ht="16.5" customHeight="1" x14ac:dyDescent="0.3">
      <c r="A249" s="120"/>
      <c r="B249" s="43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spans="1:26" ht="16.5" customHeight="1" x14ac:dyDescent="0.3">
      <c r="A250" s="120"/>
      <c r="B250" s="43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spans="1:26" ht="16.5" customHeight="1" x14ac:dyDescent="0.3">
      <c r="A251" s="120"/>
      <c r="B251" s="43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spans="1:26" ht="16.5" customHeight="1" x14ac:dyDescent="0.3">
      <c r="A252" s="120"/>
      <c r="B252" s="43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spans="1:26" ht="16.5" customHeight="1" x14ac:dyDescent="0.3">
      <c r="A253" s="120"/>
      <c r="B253" s="43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spans="1:26" ht="16.5" customHeight="1" x14ac:dyDescent="0.3">
      <c r="A254" s="120"/>
      <c r="B254" s="43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spans="1:26" ht="16.5" customHeight="1" x14ac:dyDescent="0.3">
      <c r="A255" s="120"/>
      <c r="B255" s="43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spans="1:26" ht="16.5" customHeight="1" x14ac:dyDescent="0.3">
      <c r="A256" s="120"/>
      <c r="B256" s="43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spans="1:26" ht="16.5" customHeight="1" x14ac:dyDescent="0.3">
      <c r="A257" s="120"/>
      <c r="B257" s="43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spans="1:26" ht="16.5" customHeight="1" x14ac:dyDescent="0.3">
      <c r="A258" s="120"/>
      <c r="B258" s="43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spans="1:26" ht="16.5" customHeight="1" x14ac:dyDescent="0.3">
      <c r="A259" s="120"/>
      <c r="B259" s="43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spans="1:26" ht="16.5" customHeight="1" x14ac:dyDescent="0.3">
      <c r="A260" s="120"/>
      <c r="B260" s="43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spans="1:26" ht="16.5" customHeight="1" x14ac:dyDescent="0.3">
      <c r="A261" s="120"/>
      <c r="B261" s="43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spans="1:26" ht="16.5" customHeight="1" x14ac:dyDescent="0.3">
      <c r="A262" s="120"/>
      <c r="B262" s="43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spans="1:26" ht="16.5" customHeight="1" x14ac:dyDescent="0.3">
      <c r="A263" s="120"/>
      <c r="B263" s="43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spans="1:26" ht="16.5" customHeight="1" x14ac:dyDescent="0.3">
      <c r="A264" s="120"/>
      <c r="B264" s="43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spans="1:26" ht="16.5" customHeight="1" x14ac:dyDescent="0.3">
      <c r="A265" s="120"/>
      <c r="B265" s="43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spans="1:26" ht="16.5" customHeight="1" x14ac:dyDescent="0.3">
      <c r="A266" s="120"/>
      <c r="B266" s="43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spans="1:26" ht="16.5" customHeight="1" x14ac:dyDescent="0.3">
      <c r="A267" s="120"/>
      <c r="B267" s="43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spans="1:26" ht="16.5" customHeight="1" x14ac:dyDescent="0.3">
      <c r="A268" s="120"/>
      <c r="B268" s="43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spans="1:26" ht="16.5" customHeight="1" x14ac:dyDescent="0.3">
      <c r="A269" s="120"/>
      <c r="B269" s="43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spans="1:26" ht="16.5" customHeight="1" x14ac:dyDescent="0.3">
      <c r="A270" s="120"/>
      <c r="B270" s="43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spans="1:26" ht="16.5" customHeight="1" x14ac:dyDescent="0.3">
      <c r="A271" s="120"/>
      <c r="B271" s="43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spans="1:26" ht="16.5" customHeight="1" x14ac:dyDescent="0.3">
      <c r="A272" s="120"/>
      <c r="B272" s="43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spans="1:26" ht="16.5" customHeight="1" x14ac:dyDescent="0.3">
      <c r="A273" s="120"/>
      <c r="B273" s="43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spans="1:26" ht="16.5" customHeight="1" x14ac:dyDescent="0.3">
      <c r="A274" s="120"/>
      <c r="B274" s="43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16.5" customHeight="1" x14ac:dyDescent="0.3">
      <c r="A275" s="120"/>
      <c r="B275" s="43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16.5" customHeight="1" x14ac:dyDescent="0.3">
      <c r="A276" s="120"/>
      <c r="B276" s="43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16.5" customHeight="1" x14ac:dyDescent="0.3">
      <c r="A277" s="120"/>
      <c r="B277" s="43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16.5" customHeight="1" x14ac:dyDescent="0.3">
      <c r="A278" s="120"/>
      <c r="B278" s="43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16.5" customHeight="1" x14ac:dyDescent="0.3">
      <c r="A279" s="120"/>
      <c r="B279" s="43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16.5" customHeight="1" x14ac:dyDescent="0.3">
      <c r="A280" s="120"/>
      <c r="B280" s="43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16.5" customHeight="1" x14ac:dyDescent="0.3">
      <c r="A281" s="120"/>
      <c r="B281" s="43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16.5" customHeight="1" x14ac:dyDescent="0.3">
      <c r="A282" s="120"/>
      <c r="B282" s="43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16.5" customHeight="1" x14ac:dyDescent="0.3">
      <c r="A283" s="120"/>
      <c r="B283" s="43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16.5" customHeight="1" x14ac:dyDescent="0.3">
      <c r="A284" s="120"/>
      <c r="B284" s="43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16.5" customHeight="1" x14ac:dyDescent="0.3">
      <c r="A285" s="120"/>
      <c r="B285" s="43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16.5" customHeight="1" x14ac:dyDescent="0.3">
      <c r="A286" s="120"/>
      <c r="B286" s="43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16.5" customHeight="1" x14ac:dyDescent="0.3">
      <c r="A287" s="120"/>
      <c r="B287" s="43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16.5" customHeight="1" x14ac:dyDescent="0.3">
      <c r="A288" s="120"/>
      <c r="B288" s="43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16.5" customHeight="1" x14ac:dyDescent="0.3">
      <c r="A289" s="120"/>
      <c r="B289" s="43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16.5" customHeight="1" x14ac:dyDescent="0.3">
      <c r="A290" s="120"/>
      <c r="B290" s="43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16.5" customHeight="1" x14ac:dyDescent="0.3">
      <c r="A291" s="120"/>
      <c r="B291" s="43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16.5" customHeight="1" x14ac:dyDescent="0.3">
      <c r="A292" s="120"/>
      <c r="B292" s="43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16.5" customHeight="1" x14ac:dyDescent="0.3">
      <c r="A293" s="120"/>
      <c r="B293" s="43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16.5" customHeight="1" x14ac:dyDescent="0.3">
      <c r="A294" s="120"/>
      <c r="B294" s="43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16.5" customHeight="1" x14ac:dyDescent="0.3">
      <c r="A295" s="120"/>
      <c r="B295" s="43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16.5" customHeight="1" x14ac:dyDescent="0.3">
      <c r="A296" s="120"/>
      <c r="B296" s="43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16.5" customHeight="1" x14ac:dyDescent="0.3">
      <c r="A297" s="120"/>
      <c r="B297" s="43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16.5" customHeight="1" x14ac:dyDescent="0.3">
      <c r="A298" s="120"/>
      <c r="B298" s="43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16.5" customHeight="1" x14ac:dyDescent="0.3">
      <c r="A299" s="120"/>
      <c r="B299" s="43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16.5" customHeight="1" x14ac:dyDescent="0.3">
      <c r="A300" s="120"/>
      <c r="B300" s="43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16.5" customHeight="1" x14ac:dyDescent="0.3">
      <c r="A301" s="120"/>
      <c r="B301" s="43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16.5" customHeight="1" x14ac:dyDescent="0.3">
      <c r="A302" s="120"/>
      <c r="B302" s="43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16.5" customHeight="1" x14ac:dyDescent="0.3">
      <c r="A303" s="120"/>
      <c r="B303" s="43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16.5" customHeight="1" x14ac:dyDescent="0.3">
      <c r="A304" s="120"/>
      <c r="B304" s="43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16.5" customHeight="1" x14ac:dyDescent="0.3">
      <c r="A305" s="120"/>
      <c r="B305" s="43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16.5" customHeight="1" x14ac:dyDescent="0.3">
      <c r="A306" s="120"/>
      <c r="B306" s="43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16.5" customHeight="1" x14ac:dyDescent="0.3">
      <c r="A307" s="120"/>
      <c r="B307" s="43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16.5" customHeight="1" x14ac:dyDescent="0.3">
      <c r="A308" s="120"/>
      <c r="B308" s="43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16.5" customHeight="1" x14ac:dyDescent="0.3">
      <c r="A309" s="120"/>
      <c r="B309" s="43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16.5" customHeight="1" x14ac:dyDescent="0.3">
      <c r="A310" s="120"/>
      <c r="B310" s="43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16.5" customHeight="1" x14ac:dyDescent="0.3">
      <c r="A311" s="120"/>
      <c r="B311" s="43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16.5" customHeight="1" x14ac:dyDescent="0.3">
      <c r="A312" s="120"/>
      <c r="B312" s="43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16.5" customHeight="1" x14ac:dyDescent="0.3">
      <c r="A313" s="120"/>
      <c r="B313" s="43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16.5" customHeight="1" x14ac:dyDescent="0.3">
      <c r="A314" s="120"/>
      <c r="B314" s="43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16.5" customHeight="1" x14ac:dyDescent="0.3">
      <c r="A315" s="120"/>
      <c r="B315" s="43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16.5" customHeight="1" x14ac:dyDescent="0.3">
      <c r="A316" s="120"/>
      <c r="B316" s="43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16.5" customHeight="1" x14ac:dyDescent="0.3">
      <c r="A317" s="120"/>
      <c r="B317" s="43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16.5" customHeight="1" x14ac:dyDescent="0.3">
      <c r="A318" s="120"/>
      <c r="B318" s="43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16.5" customHeight="1" x14ac:dyDescent="0.3">
      <c r="A319" s="120"/>
      <c r="B319" s="43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16.5" customHeight="1" x14ac:dyDescent="0.3">
      <c r="A320" s="120"/>
      <c r="B320" s="43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16.5" customHeight="1" x14ac:dyDescent="0.3">
      <c r="A321" s="120"/>
      <c r="B321" s="43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16.5" customHeight="1" x14ac:dyDescent="0.3">
      <c r="A322" s="120"/>
      <c r="B322" s="43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16.5" customHeight="1" x14ac:dyDescent="0.3">
      <c r="A323" s="120"/>
      <c r="B323" s="43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16.5" customHeight="1" x14ac:dyDescent="0.3">
      <c r="A324" s="120"/>
      <c r="B324" s="43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16.5" customHeight="1" x14ac:dyDescent="0.3">
      <c r="A325" s="120"/>
      <c r="B325" s="43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16.5" customHeight="1" x14ac:dyDescent="0.3">
      <c r="A326" s="120"/>
      <c r="B326" s="43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16.5" customHeight="1" x14ac:dyDescent="0.3">
      <c r="A327" s="120"/>
      <c r="B327" s="43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16.5" customHeight="1" x14ac:dyDescent="0.3">
      <c r="A328" s="120"/>
      <c r="B328" s="43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16.5" customHeight="1" x14ac:dyDescent="0.3">
      <c r="A329" s="120"/>
      <c r="B329" s="43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16.5" customHeight="1" x14ac:dyDescent="0.3">
      <c r="A330" s="120"/>
      <c r="B330" s="43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16.5" customHeight="1" x14ac:dyDescent="0.3">
      <c r="A331" s="120"/>
      <c r="B331" s="43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16.5" customHeight="1" x14ac:dyDescent="0.3">
      <c r="A332" s="120"/>
      <c r="B332" s="43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16.5" customHeight="1" x14ac:dyDescent="0.3">
      <c r="A333" s="120"/>
      <c r="B333" s="43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16.5" customHeight="1" x14ac:dyDescent="0.3">
      <c r="A334" s="120"/>
      <c r="B334" s="43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16.5" customHeight="1" x14ac:dyDescent="0.3">
      <c r="A335" s="120"/>
      <c r="B335" s="43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16.5" customHeight="1" x14ac:dyDescent="0.3">
      <c r="A336" s="120"/>
      <c r="B336" s="43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16.5" customHeight="1" x14ac:dyDescent="0.3">
      <c r="A337" s="120"/>
      <c r="B337" s="43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16.5" customHeight="1" x14ac:dyDescent="0.3">
      <c r="A338" s="120"/>
      <c r="B338" s="43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16.5" customHeight="1" x14ac:dyDescent="0.3">
      <c r="A339" s="120"/>
      <c r="B339" s="43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16.5" customHeight="1" x14ac:dyDescent="0.3">
      <c r="A340" s="120"/>
      <c r="B340" s="43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16.5" customHeight="1" x14ac:dyDescent="0.3">
      <c r="A341" s="120"/>
      <c r="B341" s="43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16.5" customHeight="1" x14ac:dyDescent="0.3">
      <c r="A342" s="120"/>
      <c r="B342" s="43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16.5" customHeight="1" x14ac:dyDescent="0.3">
      <c r="A343" s="120"/>
      <c r="B343" s="43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16.5" customHeight="1" x14ac:dyDescent="0.3">
      <c r="A344" s="120"/>
      <c r="B344" s="43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16.5" customHeight="1" x14ac:dyDescent="0.3">
      <c r="A345" s="120"/>
      <c r="B345" s="43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16.5" customHeight="1" x14ac:dyDescent="0.3">
      <c r="A346" s="120"/>
      <c r="B346" s="43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16.5" customHeight="1" x14ac:dyDescent="0.3">
      <c r="A347" s="120"/>
      <c r="B347" s="43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16.5" customHeight="1" x14ac:dyDescent="0.3">
      <c r="A348" s="120"/>
      <c r="B348" s="43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16.5" customHeight="1" x14ac:dyDescent="0.3">
      <c r="A349" s="120"/>
      <c r="B349" s="43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16.5" customHeight="1" x14ac:dyDescent="0.3">
      <c r="A350" s="120"/>
      <c r="B350" s="43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16.5" customHeight="1" x14ac:dyDescent="0.3">
      <c r="A351" s="120"/>
      <c r="B351" s="43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16.5" customHeight="1" x14ac:dyDescent="0.3">
      <c r="A352" s="120"/>
      <c r="B352" s="43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16.5" customHeight="1" x14ac:dyDescent="0.3">
      <c r="A353" s="120"/>
      <c r="B353" s="43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16.5" customHeight="1" x14ac:dyDescent="0.3">
      <c r="A354" s="120"/>
      <c r="B354" s="43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16.5" customHeight="1" x14ac:dyDescent="0.3">
      <c r="A355" s="120"/>
      <c r="B355" s="43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16.5" customHeight="1" x14ac:dyDescent="0.3">
      <c r="A356" s="120"/>
      <c r="B356" s="43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16.5" customHeight="1" x14ac:dyDescent="0.3">
      <c r="A357" s="120"/>
      <c r="B357" s="43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16.5" customHeight="1" x14ac:dyDescent="0.3">
      <c r="A358" s="120"/>
      <c r="B358" s="43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16.5" customHeight="1" x14ac:dyDescent="0.3">
      <c r="A359" s="120"/>
      <c r="B359" s="43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16.5" customHeight="1" x14ac:dyDescent="0.3">
      <c r="A360" s="120"/>
      <c r="B360" s="43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16.5" customHeight="1" x14ac:dyDescent="0.3">
      <c r="A361" s="120"/>
      <c r="B361" s="43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16.5" customHeight="1" x14ac:dyDescent="0.3">
      <c r="A362" s="120"/>
      <c r="B362" s="43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16.5" customHeight="1" x14ac:dyDescent="0.3">
      <c r="A363" s="120"/>
      <c r="B363" s="43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16.5" customHeight="1" x14ac:dyDescent="0.3">
      <c r="A364" s="120"/>
      <c r="B364" s="43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16.5" customHeight="1" x14ac:dyDescent="0.3">
      <c r="A365" s="120"/>
      <c r="B365" s="43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16.5" customHeight="1" x14ac:dyDescent="0.3">
      <c r="A366" s="120"/>
      <c r="B366" s="43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16.5" customHeight="1" x14ac:dyDescent="0.3">
      <c r="A367" s="120"/>
      <c r="B367" s="43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16.5" customHeight="1" x14ac:dyDescent="0.3">
      <c r="A368" s="120"/>
      <c r="B368" s="43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16.5" customHeight="1" x14ac:dyDescent="0.3">
      <c r="A369" s="120"/>
      <c r="B369" s="43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16.5" customHeight="1" x14ac:dyDescent="0.3">
      <c r="A370" s="120"/>
      <c r="B370" s="43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16.5" customHeight="1" x14ac:dyDescent="0.3">
      <c r="A371" s="120"/>
      <c r="B371" s="43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16.5" customHeight="1" x14ac:dyDescent="0.3">
      <c r="A372" s="120"/>
      <c r="B372" s="43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16.5" customHeight="1" x14ac:dyDescent="0.3">
      <c r="A373" s="120"/>
      <c r="B373" s="43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16.5" customHeight="1" x14ac:dyDescent="0.3">
      <c r="A374" s="120"/>
      <c r="B374" s="43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16.5" customHeight="1" x14ac:dyDescent="0.3">
      <c r="A375" s="120"/>
      <c r="B375" s="43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16.5" customHeight="1" x14ac:dyDescent="0.3">
      <c r="A376" s="120"/>
      <c r="B376" s="43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16.5" customHeight="1" x14ac:dyDescent="0.3">
      <c r="A377" s="120"/>
      <c r="B377" s="43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16.5" customHeight="1" x14ac:dyDescent="0.3">
      <c r="A378" s="120"/>
      <c r="B378" s="43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16.5" customHeight="1" x14ac:dyDescent="0.3">
      <c r="A379" s="120"/>
      <c r="B379" s="43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16.5" customHeight="1" x14ac:dyDescent="0.3">
      <c r="A380" s="120"/>
      <c r="B380" s="43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16.5" customHeight="1" x14ac:dyDescent="0.3">
      <c r="A381" s="120"/>
      <c r="B381" s="43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16.5" customHeight="1" x14ac:dyDescent="0.3">
      <c r="A382" s="120"/>
      <c r="B382" s="43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16.5" customHeight="1" x14ac:dyDescent="0.3">
      <c r="A383" s="120"/>
      <c r="B383" s="43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16.5" customHeight="1" x14ac:dyDescent="0.3">
      <c r="A384" s="120"/>
      <c r="B384" s="43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16.5" customHeight="1" x14ac:dyDescent="0.3">
      <c r="A385" s="120"/>
      <c r="B385" s="43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16.5" customHeight="1" x14ac:dyDescent="0.3">
      <c r="A386" s="120"/>
      <c r="B386" s="43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16.5" customHeight="1" x14ac:dyDescent="0.3">
      <c r="A387" s="120"/>
      <c r="B387" s="43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16.5" customHeight="1" x14ac:dyDescent="0.3">
      <c r="A388" s="120"/>
      <c r="B388" s="43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16.5" customHeight="1" x14ac:dyDescent="0.3">
      <c r="A389" s="120"/>
      <c r="B389" s="43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16.5" customHeight="1" x14ac:dyDescent="0.3">
      <c r="A390" s="120"/>
      <c r="B390" s="43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16.5" customHeight="1" x14ac:dyDescent="0.3">
      <c r="A391" s="120"/>
      <c r="B391" s="43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16.5" customHeight="1" x14ac:dyDescent="0.3">
      <c r="A392" s="120"/>
      <c r="B392" s="43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16.5" customHeight="1" x14ac:dyDescent="0.3">
      <c r="A393" s="120"/>
      <c r="B393" s="43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16.5" customHeight="1" x14ac:dyDescent="0.3">
      <c r="A394" s="120"/>
      <c r="B394" s="43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16.5" customHeight="1" x14ac:dyDescent="0.3">
      <c r="A395" s="120"/>
      <c r="B395" s="43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16.5" customHeight="1" x14ac:dyDescent="0.3">
      <c r="A396" s="120"/>
      <c r="B396" s="43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16.5" customHeight="1" x14ac:dyDescent="0.3">
      <c r="A397" s="120"/>
      <c r="B397" s="43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16.5" customHeight="1" x14ac:dyDescent="0.3">
      <c r="A398" s="120"/>
      <c r="B398" s="43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16.5" customHeight="1" x14ac:dyDescent="0.3">
      <c r="A399" s="120"/>
      <c r="B399" s="43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16.5" customHeight="1" x14ac:dyDescent="0.3">
      <c r="A400" s="120"/>
      <c r="B400" s="43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16.5" customHeight="1" x14ac:dyDescent="0.3">
      <c r="A401" s="120"/>
      <c r="B401" s="43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16.5" customHeight="1" x14ac:dyDescent="0.3">
      <c r="A402" s="120"/>
      <c r="B402" s="43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16.5" customHeight="1" x14ac:dyDescent="0.3">
      <c r="A403" s="120"/>
      <c r="B403" s="43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16.5" customHeight="1" x14ac:dyDescent="0.3">
      <c r="A404" s="120"/>
      <c r="B404" s="43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16.5" customHeight="1" x14ac:dyDescent="0.3">
      <c r="A405" s="120"/>
      <c r="B405" s="43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16.5" customHeight="1" x14ac:dyDescent="0.3">
      <c r="A406" s="120"/>
      <c r="B406" s="43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16.5" customHeight="1" x14ac:dyDescent="0.3">
      <c r="A407" s="120"/>
      <c r="B407" s="43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16.5" customHeight="1" x14ac:dyDescent="0.3">
      <c r="A408" s="120"/>
      <c r="B408" s="43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16.5" customHeight="1" x14ac:dyDescent="0.3">
      <c r="A409" s="120"/>
      <c r="B409" s="43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16.5" customHeight="1" x14ac:dyDescent="0.3">
      <c r="A410" s="120"/>
      <c r="B410" s="43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16.5" customHeight="1" x14ac:dyDescent="0.3">
      <c r="A411" s="120"/>
      <c r="B411" s="43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16.5" customHeight="1" x14ac:dyDescent="0.3">
      <c r="A412" s="120"/>
      <c r="B412" s="43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16.5" customHeight="1" x14ac:dyDescent="0.3">
      <c r="A413" s="120"/>
      <c r="B413" s="43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16.5" customHeight="1" x14ac:dyDescent="0.3">
      <c r="A414" s="120"/>
      <c r="B414" s="43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16.5" customHeight="1" x14ac:dyDescent="0.3">
      <c r="A415" s="120"/>
      <c r="B415" s="43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16.5" customHeight="1" x14ac:dyDescent="0.3">
      <c r="A416" s="120"/>
      <c r="B416" s="43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16.5" customHeight="1" x14ac:dyDescent="0.3">
      <c r="A417" s="120"/>
      <c r="B417" s="43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16.5" customHeight="1" x14ac:dyDescent="0.3">
      <c r="A418" s="120"/>
      <c r="B418" s="43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16.5" customHeight="1" x14ac:dyDescent="0.3">
      <c r="A419" s="120"/>
      <c r="B419" s="43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16.5" customHeight="1" x14ac:dyDescent="0.3">
      <c r="A420" s="120"/>
      <c r="B420" s="43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16.5" customHeight="1" x14ac:dyDescent="0.3">
      <c r="A421" s="120"/>
      <c r="B421" s="43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16.5" customHeight="1" x14ac:dyDescent="0.3">
      <c r="A422" s="120"/>
      <c r="B422" s="43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16.5" customHeight="1" x14ac:dyDescent="0.3">
      <c r="A423" s="120"/>
      <c r="B423" s="43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16.5" customHeight="1" x14ac:dyDescent="0.3">
      <c r="A424" s="120"/>
      <c r="B424" s="43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16.5" customHeight="1" x14ac:dyDescent="0.3">
      <c r="A425" s="120"/>
      <c r="B425" s="43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16.5" customHeight="1" x14ac:dyDescent="0.3">
      <c r="A426" s="120"/>
      <c r="B426" s="43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16.5" customHeight="1" x14ac:dyDescent="0.3">
      <c r="A427" s="120"/>
      <c r="B427" s="43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16.5" customHeight="1" x14ac:dyDescent="0.3">
      <c r="A428" s="120"/>
      <c r="B428" s="43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16.5" customHeight="1" x14ac:dyDescent="0.3">
      <c r="A429" s="120"/>
      <c r="B429" s="43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16.5" customHeight="1" x14ac:dyDescent="0.3">
      <c r="A430" s="120"/>
      <c r="B430" s="43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16.5" customHeight="1" x14ac:dyDescent="0.3">
      <c r="A431" s="120"/>
      <c r="B431" s="43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16.5" customHeight="1" x14ac:dyDescent="0.3">
      <c r="A432" s="120"/>
      <c r="B432" s="43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16.5" customHeight="1" x14ac:dyDescent="0.3">
      <c r="A433" s="120"/>
      <c r="B433" s="43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16.5" customHeight="1" x14ac:dyDescent="0.3">
      <c r="A434" s="120"/>
      <c r="B434" s="43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16.5" customHeight="1" x14ac:dyDescent="0.3">
      <c r="A435" s="120"/>
      <c r="B435" s="43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16.5" customHeight="1" x14ac:dyDescent="0.3">
      <c r="A436" s="120"/>
      <c r="B436" s="43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16.5" customHeight="1" x14ac:dyDescent="0.3">
      <c r="A437" s="120"/>
      <c r="B437" s="43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16.5" customHeight="1" x14ac:dyDescent="0.3">
      <c r="A438" s="120"/>
      <c r="B438" s="43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16.5" customHeight="1" x14ac:dyDescent="0.3">
      <c r="A439" s="120"/>
      <c r="B439" s="43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16.5" customHeight="1" x14ac:dyDescent="0.3">
      <c r="A440" s="120"/>
      <c r="B440" s="43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16.5" customHeight="1" x14ac:dyDescent="0.3">
      <c r="A441" s="120"/>
      <c r="B441" s="43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16.5" customHeight="1" x14ac:dyDescent="0.3">
      <c r="A442" s="120"/>
      <c r="B442" s="43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16.5" customHeight="1" x14ac:dyDescent="0.3">
      <c r="A443" s="120"/>
      <c r="B443" s="43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16.5" customHeight="1" x14ac:dyDescent="0.3">
      <c r="A444" s="120"/>
      <c r="B444" s="43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16.5" customHeight="1" x14ac:dyDescent="0.3">
      <c r="A445" s="120"/>
      <c r="B445" s="43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16.5" customHeight="1" x14ac:dyDescent="0.3">
      <c r="A446" s="120"/>
      <c r="B446" s="43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16.5" customHeight="1" x14ac:dyDescent="0.3">
      <c r="A447" s="120"/>
      <c r="B447" s="43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16.5" customHeight="1" x14ac:dyDescent="0.3">
      <c r="A448" s="120"/>
      <c r="B448" s="43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16.5" customHeight="1" x14ac:dyDescent="0.3">
      <c r="A449" s="120"/>
      <c r="B449" s="43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16.5" customHeight="1" x14ac:dyDescent="0.3">
      <c r="A450" s="120"/>
      <c r="B450" s="43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16.5" customHeight="1" x14ac:dyDescent="0.3">
      <c r="A451" s="120"/>
      <c r="B451" s="43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16.5" customHeight="1" x14ac:dyDescent="0.3">
      <c r="A452" s="120"/>
      <c r="B452" s="43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16.5" customHeight="1" x14ac:dyDescent="0.3">
      <c r="A453" s="120"/>
      <c r="B453" s="43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16.5" customHeight="1" x14ac:dyDescent="0.3">
      <c r="A454" s="120"/>
      <c r="B454" s="43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16.5" customHeight="1" x14ac:dyDescent="0.3">
      <c r="A455" s="120"/>
      <c r="B455" s="43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16.5" customHeight="1" x14ac:dyDescent="0.3">
      <c r="A456" s="120"/>
      <c r="B456" s="43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16.5" customHeight="1" x14ac:dyDescent="0.3">
      <c r="A457" s="120"/>
      <c r="B457" s="43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16.5" customHeight="1" x14ac:dyDescent="0.3">
      <c r="A458" s="120"/>
      <c r="B458" s="43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16.5" customHeight="1" x14ac:dyDescent="0.3">
      <c r="A459" s="120"/>
      <c r="B459" s="43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16.5" customHeight="1" x14ac:dyDescent="0.3">
      <c r="A460" s="120"/>
      <c r="B460" s="43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16.5" customHeight="1" x14ac:dyDescent="0.3">
      <c r="A461" s="120"/>
      <c r="B461" s="43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16.5" customHeight="1" x14ac:dyDescent="0.3">
      <c r="A462" s="120"/>
      <c r="B462" s="43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16.5" customHeight="1" x14ac:dyDescent="0.3">
      <c r="A463" s="120"/>
      <c r="B463" s="43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16.5" customHeight="1" x14ac:dyDescent="0.3">
      <c r="A464" s="120"/>
      <c r="B464" s="43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6.5" customHeight="1" x14ac:dyDescent="0.3">
      <c r="A465" s="120"/>
      <c r="B465" s="43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6.5" customHeight="1" x14ac:dyDescent="0.3">
      <c r="A466" s="120"/>
      <c r="B466" s="43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6.5" customHeight="1" x14ac:dyDescent="0.3">
      <c r="A467" s="120"/>
      <c r="B467" s="43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6.5" customHeight="1" x14ac:dyDescent="0.3">
      <c r="A468" s="120"/>
      <c r="B468" s="43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6.5" customHeight="1" x14ac:dyDescent="0.3">
      <c r="A469" s="120"/>
      <c r="B469" s="43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6.5" customHeight="1" x14ac:dyDescent="0.3">
      <c r="A470" s="120"/>
      <c r="B470" s="43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6.5" customHeight="1" x14ac:dyDescent="0.3">
      <c r="A471" s="120"/>
      <c r="B471" s="43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6.5" customHeight="1" x14ac:dyDescent="0.3">
      <c r="A472" s="120"/>
      <c r="B472" s="43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6.5" customHeight="1" x14ac:dyDescent="0.3">
      <c r="A473" s="120"/>
      <c r="B473" s="43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6.5" customHeight="1" x14ac:dyDescent="0.3">
      <c r="A474" s="120"/>
      <c r="B474" s="43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6.5" customHeight="1" x14ac:dyDescent="0.3">
      <c r="A475" s="120"/>
      <c r="B475" s="43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6.5" customHeight="1" x14ac:dyDescent="0.3">
      <c r="A476" s="120"/>
      <c r="B476" s="43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6.5" customHeight="1" x14ac:dyDescent="0.3">
      <c r="A477" s="120"/>
      <c r="B477" s="43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6.5" customHeight="1" x14ac:dyDescent="0.3">
      <c r="A478" s="120"/>
      <c r="B478" s="43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6.5" customHeight="1" x14ac:dyDescent="0.3">
      <c r="A479" s="120"/>
      <c r="B479" s="43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6.5" customHeight="1" x14ac:dyDescent="0.3">
      <c r="A480" s="120"/>
      <c r="B480" s="43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6.5" customHeight="1" x14ac:dyDescent="0.3">
      <c r="A481" s="120"/>
      <c r="B481" s="43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6.5" customHeight="1" x14ac:dyDescent="0.3">
      <c r="A482" s="120"/>
      <c r="B482" s="43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6.5" customHeight="1" x14ac:dyDescent="0.3">
      <c r="A483" s="120"/>
      <c r="B483" s="43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6.5" customHeight="1" x14ac:dyDescent="0.3">
      <c r="A484" s="120"/>
      <c r="B484" s="43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6.5" customHeight="1" x14ac:dyDescent="0.3">
      <c r="A485" s="120"/>
      <c r="B485" s="43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6.5" customHeight="1" x14ac:dyDescent="0.3">
      <c r="A486" s="120"/>
      <c r="B486" s="43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6.5" customHeight="1" x14ac:dyDescent="0.3">
      <c r="A487" s="120"/>
      <c r="B487" s="43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6.5" customHeight="1" x14ac:dyDescent="0.3">
      <c r="A488" s="120"/>
      <c r="B488" s="43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6.5" customHeight="1" x14ac:dyDescent="0.3">
      <c r="A489" s="120"/>
      <c r="B489" s="43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6.5" customHeight="1" x14ac:dyDescent="0.3">
      <c r="A490" s="120"/>
      <c r="B490" s="43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6.5" customHeight="1" x14ac:dyDescent="0.3">
      <c r="A491" s="120"/>
      <c r="B491" s="43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6.5" customHeight="1" x14ac:dyDescent="0.3">
      <c r="A492" s="120"/>
      <c r="B492" s="43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6.5" customHeight="1" x14ac:dyDescent="0.3">
      <c r="A493" s="120"/>
      <c r="B493" s="43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6.5" customHeight="1" x14ac:dyDescent="0.3">
      <c r="A494" s="120"/>
      <c r="B494" s="43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16.5" customHeight="1" x14ac:dyDescent="0.3">
      <c r="A495" s="120"/>
      <c r="B495" s="43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16.5" customHeight="1" x14ac:dyDescent="0.3">
      <c r="A496" s="120"/>
      <c r="B496" s="43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16.5" customHeight="1" x14ac:dyDescent="0.3">
      <c r="A497" s="120"/>
      <c r="B497" s="43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16.5" customHeight="1" x14ac:dyDescent="0.3">
      <c r="A498" s="120"/>
      <c r="B498" s="43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16.5" customHeight="1" x14ac:dyDescent="0.3">
      <c r="A499" s="120"/>
      <c r="B499" s="43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16.5" customHeight="1" x14ac:dyDescent="0.3">
      <c r="A500" s="120"/>
      <c r="B500" s="43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16.5" customHeight="1" x14ac:dyDescent="0.3">
      <c r="A501" s="120"/>
      <c r="B501" s="43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16.5" customHeight="1" x14ac:dyDescent="0.3">
      <c r="A502" s="120"/>
      <c r="B502" s="43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16.5" customHeight="1" x14ac:dyDescent="0.3">
      <c r="A503" s="120"/>
      <c r="B503" s="43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16.5" customHeight="1" x14ac:dyDescent="0.3">
      <c r="A504" s="120"/>
      <c r="B504" s="43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16.5" customHeight="1" x14ac:dyDescent="0.3">
      <c r="A505" s="120"/>
      <c r="B505" s="43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16.5" customHeight="1" x14ac:dyDescent="0.3">
      <c r="A506" s="120"/>
      <c r="B506" s="43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16.5" customHeight="1" x14ac:dyDescent="0.3">
      <c r="A507" s="120"/>
      <c r="B507" s="43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16.5" customHeight="1" x14ac:dyDescent="0.3">
      <c r="A508" s="120"/>
      <c r="B508" s="43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16.5" customHeight="1" x14ac:dyDescent="0.3">
      <c r="A509" s="120"/>
      <c r="B509" s="43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16.5" customHeight="1" x14ac:dyDescent="0.3">
      <c r="A510" s="120"/>
      <c r="B510" s="43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16.5" customHeight="1" x14ac:dyDescent="0.3">
      <c r="A511" s="120"/>
      <c r="B511" s="43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16.5" customHeight="1" x14ac:dyDescent="0.3">
      <c r="A512" s="120"/>
      <c r="B512" s="43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16.5" customHeight="1" x14ac:dyDescent="0.3">
      <c r="A513" s="120"/>
      <c r="B513" s="43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16.5" customHeight="1" x14ac:dyDescent="0.3">
      <c r="A514" s="120"/>
      <c r="B514" s="43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16.5" customHeight="1" x14ac:dyDescent="0.3">
      <c r="A515" s="120"/>
      <c r="B515" s="43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16.5" customHeight="1" x14ac:dyDescent="0.3">
      <c r="A516" s="120"/>
      <c r="B516" s="43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16.5" customHeight="1" x14ac:dyDescent="0.3">
      <c r="A517" s="120"/>
      <c r="B517" s="43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16.5" customHeight="1" x14ac:dyDescent="0.3">
      <c r="A518" s="120"/>
      <c r="B518" s="43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16.5" customHeight="1" x14ac:dyDescent="0.3">
      <c r="A519" s="120"/>
      <c r="B519" s="43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16.5" customHeight="1" x14ac:dyDescent="0.3">
      <c r="A520" s="120"/>
      <c r="B520" s="43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16.5" customHeight="1" x14ac:dyDescent="0.3">
      <c r="A521" s="120"/>
      <c r="B521" s="43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16.5" customHeight="1" x14ac:dyDescent="0.3">
      <c r="A522" s="120"/>
      <c r="B522" s="43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16.5" customHeight="1" x14ac:dyDescent="0.3">
      <c r="A523" s="120"/>
      <c r="B523" s="43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16.5" customHeight="1" x14ac:dyDescent="0.3">
      <c r="A524" s="120"/>
      <c r="B524" s="43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16.5" customHeight="1" x14ac:dyDescent="0.3">
      <c r="A525" s="120"/>
      <c r="B525" s="43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16.5" customHeight="1" x14ac:dyDescent="0.3">
      <c r="A526" s="120"/>
      <c r="B526" s="43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16.5" customHeight="1" x14ac:dyDescent="0.3">
      <c r="A527" s="120"/>
      <c r="B527" s="43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16.5" customHeight="1" x14ac:dyDescent="0.3">
      <c r="A528" s="120"/>
      <c r="B528" s="43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16.5" customHeight="1" x14ac:dyDescent="0.3">
      <c r="A529" s="120"/>
      <c r="B529" s="43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16.5" customHeight="1" x14ac:dyDescent="0.3">
      <c r="A530" s="120"/>
      <c r="B530" s="43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16.5" customHeight="1" x14ac:dyDescent="0.3">
      <c r="A531" s="120"/>
      <c r="B531" s="43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16.5" customHeight="1" x14ac:dyDescent="0.3">
      <c r="A532" s="120"/>
      <c r="B532" s="43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16.5" customHeight="1" x14ac:dyDescent="0.3">
      <c r="A533" s="120"/>
      <c r="B533" s="43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16.5" customHeight="1" x14ac:dyDescent="0.3">
      <c r="A534" s="120"/>
      <c r="B534" s="43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16.5" customHeight="1" x14ac:dyDescent="0.3">
      <c r="A535" s="120"/>
      <c r="B535" s="43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16.5" customHeight="1" x14ac:dyDescent="0.3">
      <c r="A536" s="120"/>
      <c r="B536" s="43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16.5" customHeight="1" x14ac:dyDescent="0.3">
      <c r="A537" s="120"/>
      <c r="B537" s="43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16.5" customHeight="1" x14ac:dyDescent="0.3">
      <c r="A538" s="120"/>
      <c r="B538" s="43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16.5" customHeight="1" x14ac:dyDescent="0.3">
      <c r="A539" s="120"/>
      <c r="B539" s="43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16.5" customHeight="1" x14ac:dyDescent="0.3">
      <c r="A540" s="120"/>
      <c r="B540" s="43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16.5" customHeight="1" x14ac:dyDescent="0.3">
      <c r="A541" s="120"/>
      <c r="B541" s="43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16.5" customHeight="1" x14ac:dyDescent="0.3">
      <c r="A542" s="120"/>
      <c r="B542" s="43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16.5" customHeight="1" x14ac:dyDescent="0.3">
      <c r="A543" s="120"/>
      <c r="B543" s="43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16.5" customHeight="1" x14ac:dyDescent="0.3">
      <c r="A544" s="120"/>
      <c r="B544" s="43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16.5" customHeight="1" x14ac:dyDescent="0.3">
      <c r="A545" s="120"/>
      <c r="B545" s="43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16.5" customHeight="1" x14ac:dyDescent="0.3">
      <c r="A546" s="120"/>
      <c r="B546" s="43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16.5" customHeight="1" x14ac:dyDescent="0.3">
      <c r="A547" s="120"/>
      <c r="B547" s="43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16.5" customHeight="1" x14ac:dyDescent="0.3">
      <c r="A548" s="120"/>
      <c r="B548" s="43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16.5" customHeight="1" x14ac:dyDescent="0.3">
      <c r="A549" s="120"/>
      <c r="B549" s="43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16.5" customHeight="1" x14ac:dyDescent="0.3">
      <c r="A550" s="120"/>
      <c r="B550" s="43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16.5" customHeight="1" x14ac:dyDescent="0.3">
      <c r="A551" s="120"/>
      <c r="B551" s="43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16.5" customHeight="1" x14ac:dyDescent="0.3">
      <c r="A552" s="120"/>
      <c r="B552" s="43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16.5" customHeight="1" x14ac:dyDescent="0.3">
      <c r="A553" s="120"/>
      <c r="B553" s="43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16.5" customHeight="1" x14ac:dyDescent="0.3">
      <c r="A554" s="120"/>
      <c r="B554" s="43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16.5" customHeight="1" x14ac:dyDescent="0.3">
      <c r="A555" s="120"/>
      <c r="B555" s="43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16.5" customHeight="1" x14ac:dyDescent="0.3">
      <c r="A556" s="120"/>
      <c r="B556" s="43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16.5" customHeight="1" x14ac:dyDescent="0.3">
      <c r="A557" s="120"/>
      <c r="B557" s="43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16.5" customHeight="1" x14ac:dyDescent="0.3">
      <c r="A558" s="120"/>
      <c r="B558" s="43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16.5" customHeight="1" x14ac:dyDescent="0.3">
      <c r="A559" s="120"/>
      <c r="B559" s="43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16.5" customHeight="1" x14ac:dyDescent="0.3">
      <c r="A560" s="120"/>
      <c r="B560" s="43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16.5" customHeight="1" x14ac:dyDescent="0.3">
      <c r="A561" s="120"/>
      <c r="B561" s="43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16.5" customHeight="1" x14ac:dyDescent="0.3">
      <c r="A562" s="120"/>
      <c r="B562" s="43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16.5" customHeight="1" x14ac:dyDescent="0.3">
      <c r="A563" s="120"/>
      <c r="B563" s="43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16.5" customHeight="1" x14ac:dyDescent="0.3">
      <c r="A564" s="120"/>
      <c r="B564" s="43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16.5" customHeight="1" x14ac:dyDescent="0.3">
      <c r="A565" s="120"/>
      <c r="B565" s="43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16.5" customHeight="1" x14ac:dyDescent="0.3">
      <c r="A566" s="120"/>
      <c r="B566" s="43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16.5" customHeight="1" x14ac:dyDescent="0.3">
      <c r="A567" s="120"/>
      <c r="B567" s="43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16.5" customHeight="1" x14ac:dyDescent="0.3">
      <c r="A568" s="120"/>
      <c r="B568" s="43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16.5" customHeight="1" x14ac:dyDescent="0.3">
      <c r="A569" s="120"/>
      <c r="B569" s="43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16.5" customHeight="1" x14ac:dyDescent="0.3">
      <c r="A570" s="120"/>
      <c r="B570" s="43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16.5" customHeight="1" x14ac:dyDescent="0.3">
      <c r="A571" s="120"/>
      <c r="B571" s="43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16.5" customHeight="1" x14ac:dyDescent="0.3">
      <c r="A572" s="120"/>
      <c r="B572" s="43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16.5" customHeight="1" x14ac:dyDescent="0.3">
      <c r="A573" s="120"/>
      <c r="B573" s="43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16.5" customHeight="1" x14ac:dyDescent="0.3">
      <c r="A574" s="120"/>
      <c r="B574" s="43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16.5" customHeight="1" x14ac:dyDescent="0.3">
      <c r="A575" s="120"/>
      <c r="B575" s="43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16.5" customHeight="1" x14ac:dyDescent="0.3">
      <c r="A576" s="120"/>
      <c r="B576" s="43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16.5" customHeight="1" x14ac:dyDescent="0.3">
      <c r="A577" s="120"/>
      <c r="B577" s="43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16.5" customHeight="1" x14ac:dyDescent="0.3">
      <c r="A578" s="120"/>
      <c r="B578" s="43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16.5" customHeight="1" x14ac:dyDescent="0.3">
      <c r="A579" s="120"/>
      <c r="B579" s="43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16.5" customHeight="1" x14ac:dyDescent="0.3">
      <c r="A580" s="120"/>
      <c r="B580" s="43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16.5" customHeight="1" x14ac:dyDescent="0.3">
      <c r="A581" s="120"/>
      <c r="B581" s="43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16.5" customHeight="1" x14ac:dyDescent="0.3">
      <c r="A582" s="120"/>
      <c r="B582" s="43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16.5" customHeight="1" x14ac:dyDescent="0.3">
      <c r="A583" s="120"/>
      <c r="B583" s="43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16.5" customHeight="1" x14ac:dyDescent="0.3">
      <c r="A584" s="120"/>
      <c r="B584" s="43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16.5" customHeight="1" x14ac:dyDescent="0.3">
      <c r="A585" s="120"/>
      <c r="B585" s="43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16.5" customHeight="1" x14ac:dyDescent="0.3">
      <c r="A586" s="120"/>
      <c r="B586" s="43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16.5" customHeight="1" x14ac:dyDescent="0.3">
      <c r="A587" s="120"/>
      <c r="B587" s="43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16.5" customHeight="1" x14ac:dyDescent="0.3">
      <c r="A588" s="120"/>
      <c r="B588" s="43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6.5" customHeight="1" x14ac:dyDescent="0.3">
      <c r="A589" s="120"/>
      <c r="B589" s="43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16.5" customHeight="1" x14ac:dyDescent="0.3">
      <c r="A590" s="120"/>
      <c r="B590" s="43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16.5" customHeight="1" x14ac:dyDescent="0.3">
      <c r="A591" s="120"/>
      <c r="B591" s="43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16.5" customHeight="1" x14ac:dyDescent="0.3">
      <c r="A592" s="120"/>
      <c r="B592" s="43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16.5" customHeight="1" x14ac:dyDescent="0.3">
      <c r="A593" s="120"/>
      <c r="B593" s="43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16.5" customHeight="1" x14ac:dyDescent="0.3">
      <c r="A594" s="120"/>
      <c r="B594" s="43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16.5" customHeight="1" x14ac:dyDescent="0.3">
      <c r="A595" s="120"/>
      <c r="B595" s="43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16.5" customHeight="1" x14ac:dyDescent="0.3">
      <c r="A596" s="120"/>
      <c r="B596" s="43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16.5" customHeight="1" x14ac:dyDescent="0.3">
      <c r="A597" s="120"/>
      <c r="B597" s="43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16.5" customHeight="1" x14ac:dyDescent="0.3">
      <c r="A598" s="120"/>
      <c r="B598" s="43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16.5" customHeight="1" x14ac:dyDescent="0.3">
      <c r="A599" s="120"/>
      <c r="B599" s="43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16.5" customHeight="1" x14ac:dyDescent="0.3">
      <c r="A600" s="120"/>
      <c r="B600" s="43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16.5" customHeight="1" x14ac:dyDescent="0.3">
      <c r="A601" s="120"/>
      <c r="B601" s="43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16.5" customHeight="1" x14ac:dyDescent="0.3">
      <c r="A602" s="120"/>
      <c r="B602" s="43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16.5" customHeight="1" x14ac:dyDescent="0.3">
      <c r="A603" s="120"/>
      <c r="B603" s="43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16.5" customHeight="1" x14ac:dyDescent="0.3">
      <c r="A604" s="120"/>
      <c r="B604" s="43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16.5" customHeight="1" x14ac:dyDescent="0.3">
      <c r="A605" s="120"/>
      <c r="B605" s="43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16.5" customHeight="1" x14ac:dyDescent="0.3">
      <c r="A606" s="120"/>
      <c r="B606" s="43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16.5" customHeight="1" x14ac:dyDescent="0.3">
      <c r="A607" s="120"/>
      <c r="B607" s="43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16.5" customHeight="1" x14ac:dyDescent="0.3">
      <c r="A608" s="120"/>
      <c r="B608" s="43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16.5" customHeight="1" x14ac:dyDescent="0.3">
      <c r="A609" s="120"/>
      <c r="B609" s="43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16.5" customHeight="1" x14ac:dyDescent="0.3">
      <c r="A610" s="120"/>
      <c r="B610" s="43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16.5" customHeight="1" x14ac:dyDescent="0.3">
      <c r="A611" s="120"/>
      <c r="B611" s="43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16.5" customHeight="1" x14ac:dyDescent="0.3">
      <c r="A612" s="120"/>
      <c r="B612" s="43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16.5" customHeight="1" x14ac:dyDescent="0.3">
      <c r="A613" s="120"/>
      <c r="B613" s="43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16.5" customHeight="1" x14ac:dyDescent="0.3">
      <c r="A614" s="120"/>
      <c r="B614" s="43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16.5" customHeight="1" x14ac:dyDescent="0.3">
      <c r="A615" s="120"/>
      <c r="B615" s="43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16.5" customHeight="1" x14ac:dyDescent="0.3">
      <c r="A616" s="120"/>
      <c r="B616" s="43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16.5" customHeight="1" x14ac:dyDescent="0.3">
      <c r="A617" s="120"/>
      <c r="B617" s="43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16.5" customHeight="1" x14ac:dyDescent="0.3">
      <c r="A618" s="120"/>
      <c r="B618" s="43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16.5" customHeight="1" x14ac:dyDescent="0.3">
      <c r="A619" s="120"/>
      <c r="B619" s="43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16.5" customHeight="1" x14ac:dyDescent="0.3">
      <c r="A620" s="120"/>
      <c r="B620" s="43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16.5" customHeight="1" x14ac:dyDescent="0.3">
      <c r="A621" s="120"/>
      <c r="B621" s="43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16.5" customHeight="1" x14ac:dyDescent="0.3">
      <c r="A622" s="120"/>
      <c r="B622" s="43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16.5" customHeight="1" x14ac:dyDescent="0.3">
      <c r="A623" s="120"/>
      <c r="B623" s="43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16.5" customHeight="1" x14ac:dyDescent="0.3">
      <c r="A624" s="120"/>
      <c r="B624" s="43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16.5" customHeight="1" x14ac:dyDescent="0.3">
      <c r="A625" s="120"/>
      <c r="B625" s="43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16.5" customHeight="1" x14ac:dyDescent="0.3">
      <c r="A626" s="120"/>
      <c r="B626" s="43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16.5" customHeight="1" x14ac:dyDescent="0.3">
      <c r="A627" s="120"/>
      <c r="B627" s="43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16.5" customHeight="1" x14ac:dyDescent="0.3">
      <c r="A628" s="120"/>
      <c r="B628" s="43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16.5" customHeight="1" x14ac:dyDescent="0.3">
      <c r="A629" s="120"/>
      <c r="B629" s="43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16.5" customHeight="1" x14ac:dyDescent="0.3">
      <c r="A630" s="120"/>
      <c r="B630" s="43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16.5" customHeight="1" x14ac:dyDescent="0.3">
      <c r="A631" s="120"/>
      <c r="B631" s="43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16.5" customHeight="1" x14ac:dyDescent="0.3">
      <c r="A632" s="120"/>
      <c r="B632" s="43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16.5" customHeight="1" x14ac:dyDescent="0.3">
      <c r="A633" s="120"/>
      <c r="B633" s="43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16.5" customHeight="1" x14ac:dyDescent="0.3">
      <c r="A634" s="120"/>
      <c r="B634" s="43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16.5" customHeight="1" x14ac:dyDescent="0.3">
      <c r="A635" s="120"/>
      <c r="B635" s="43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16.5" customHeight="1" x14ac:dyDescent="0.3">
      <c r="A636" s="120"/>
      <c r="B636" s="43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16.5" customHeight="1" x14ac:dyDescent="0.3">
      <c r="A637" s="120"/>
      <c r="B637" s="43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16.5" customHeight="1" x14ac:dyDescent="0.3">
      <c r="A638" s="120"/>
      <c r="B638" s="43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16.5" customHeight="1" x14ac:dyDescent="0.3">
      <c r="A639" s="120"/>
      <c r="B639" s="43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16.5" customHeight="1" x14ac:dyDescent="0.3">
      <c r="A640" s="120"/>
      <c r="B640" s="43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16.5" customHeight="1" x14ac:dyDescent="0.3">
      <c r="A641" s="120"/>
      <c r="B641" s="43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16.5" customHeight="1" x14ac:dyDescent="0.3">
      <c r="A642" s="120"/>
      <c r="B642" s="43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16.5" customHeight="1" x14ac:dyDescent="0.3">
      <c r="A643" s="120"/>
      <c r="B643" s="43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16.5" customHeight="1" x14ac:dyDescent="0.3">
      <c r="A644" s="120"/>
      <c r="B644" s="43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16.5" customHeight="1" x14ac:dyDescent="0.3">
      <c r="A645" s="120"/>
      <c r="B645" s="43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16.5" customHeight="1" x14ac:dyDescent="0.3">
      <c r="A646" s="120"/>
      <c r="B646" s="43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16.5" customHeight="1" x14ac:dyDescent="0.3">
      <c r="A647" s="120"/>
      <c r="B647" s="43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16.5" customHeight="1" x14ac:dyDescent="0.3">
      <c r="A648" s="120"/>
      <c r="B648" s="43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16.5" customHeight="1" x14ac:dyDescent="0.3">
      <c r="A649" s="120"/>
      <c r="B649" s="43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16.5" customHeight="1" x14ac:dyDescent="0.3">
      <c r="A650" s="120"/>
      <c r="B650" s="43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16.5" customHeight="1" x14ac:dyDescent="0.3">
      <c r="A651" s="120"/>
      <c r="B651" s="43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16.5" customHeight="1" x14ac:dyDescent="0.3">
      <c r="A652" s="120"/>
      <c r="B652" s="43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16.5" customHeight="1" x14ac:dyDescent="0.3">
      <c r="A653" s="120"/>
      <c r="B653" s="43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16.5" customHeight="1" x14ac:dyDescent="0.3">
      <c r="A654" s="120"/>
      <c r="B654" s="43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16.5" customHeight="1" x14ac:dyDescent="0.3">
      <c r="A655" s="120"/>
      <c r="B655" s="43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16.5" customHeight="1" x14ac:dyDescent="0.3">
      <c r="A656" s="120"/>
      <c r="B656" s="43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16.5" customHeight="1" x14ac:dyDescent="0.3">
      <c r="A657" s="120"/>
      <c r="B657" s="43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16.5" customHeight="1" x14ac:dyDescent="0.3">
      <c r="A658" s="120"/>
      <c r="B658" s="43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16.5" customHeight="1" x14ac:dyDescent="0.3">
      <c r="A659" s="120"/>
      <c r="B659" s="43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16.5" customHeight="1" x14ac:dyDescent="0.3">
      <c r="A660" s="120"/>
      <c r="B660" s="43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16.5" customHeight="1" x14ac:dyDescent="0.3">
      <c r="A661" s="120"/>
      <c r="B661" s="43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16.5" customHeight="1" x14ac:dyDescent="0.3">
      <c r="A662" s="120"/>
      <c r="B662" s="43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16.5" customHeight="1" x14ac:dyDescent="0.3">
      <c r="A663" s="120"/>
      <c r="B663" s="43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16.5" customHeight="1" x14ac:dyDescent="0.3">
      <c r="A664" s="120"/>
      <c r="B664" s="43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16.5" customHeight="1" x14ac:dyDescent="0.3">
      <c r="A665" s="120"/>
      <c r="B665" s="43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16.5" customHeight="1" x14ac:dyDescent="0.3">
      <c r="A666" s="120"/>
      <c r="B666" s="43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16.5" customHeight="1" x14ac:dyDescent="0.3">
      <c r="A667" s="120"/>
      <c r="B667" s="43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16.5" customHeight="1" x14ac:dyDescent="0.3">
      <c r="A668" s="120"/>
      <c r="B668" s="43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16.5" customHeight="1" x14ac:dyDescent="0.3">
      <c r="A669" s="120"/>
      <c r="B669" s="43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16.5" customHeight="1" x14ac:dyDescent="0.3">
      <c r="A670" s="120"/>
      <c r="B670" s="43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16.5" customHeight="1" x14ac:dyDescent="0.3">
      <c r="A671" s="120"/>
      <c r="B671" s="43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16.5" customHeight="1" x14ac:dyDescent="0.3">
      <c r="A672" s="120"/>
      <c r="B672" s="43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16.5" customHeight="1" x14ac:dyDescent="0.3">
      <c r="A673" s="120"/>
      <c r="B673" s="43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16.5" customHeight="1" x14ac:dyDescent="0.3">
      <c r="A674" s="120"/>
      <c r="B674" s="43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16.5" customHeight="1" x14ac:dyDescent="0.3">
      <c r="A675" s="120"/>
      <c r="B675" s="43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16.5" customHeight="1" x14ac:dyDescent="0.3">
      <c r="A676" s="120"/>
      <c r="B676" s="43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16.5" customHeight="1" x14ac:dyDescent="0.3">
      <c r="A677" s="120"/>
      <c r="B677" s="43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16.5" customHeight="1" x14ac:dyDescent="0.3">
      <c r="A678" s="120"/>
      <c r="B678" s="43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16.5" customHeight="1" x14ac:dyDescent="0.3">
      <c r="A679" s="120"/>
      <c r="B679" s="43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16.5" customHeight="1" x14ac:dyDescent="0.3">
      <c r="A680" s="120"/>
      <c r="B680" s="43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16.5" customHeight="1" x14ac:dyDescent="0.3">
      <c r="A681" s="120"/>
      <c r="B681" s="43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16.5" customHeight="1" x14ac:dyDescent="0.3">
      <c r="A682" s="120"/>
      <c r="B682" s="43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16.5" customHeight="1" x14ac:dyDescent="0.3">
      <c r="A683" s="120"/>
      <c r="B683" s="43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16.5" customHeight="1" x14ac:dyDescent="0.3">
      <c r="A684" s="120"/>
      <c r="B684" s="43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16.5" customHeight="1" x14ac:dyDescent="0.3">
      <c r="A685" s="120"/>
      <c r="B685" s="43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16.5" customHeight="1" x14ac:dyDescent="0.3">
      <c r="A686" s="120"/>
      <c r="B686" s="43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16.5" customHeight="1" x14ac:dyDescent="0.3">
      <c r="A687" s="120"/>
      <c r="B687" s="43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16.5" customHeight="1" x14ac:dyDescent="0.3">
      <c r="A688" s="120"/>
      <c r="B688" s="43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16.5" customHeight="1" x14ac:dyDescent="0.3">
      <c r="A689" s="120"/>
      <c r="B689" s="43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16.5" customHeight="1" x14ac:dyDescent="0.3">
      <c r="A690" s="120"/>
      <c r="B690" s="43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16.5" customHeight="1" x14ac:dyDescent="0.3">
      <c r="A691" s="120"/>
      <c r="B691" s="43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16.5" customHeight="1" x14ac:dyDescent="0.3">
      <c r="A692" s="120"/>
      <c r="B692" s="43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16.5" customHeight="1" x14ac:dyDescent="0.3">
      <c r="A693" s="120"/>
      <c r="B693" s="43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16.5" customHeight="1" x14ac:dyDescent="0.3">
      <c r="A694" s="120"/>
      <c r="B694" s="43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16.5" customHeight="1" x14ac:dyDescent="0.3">
      <c r="A695" s="120"/>
      <c r="B695" s="43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16.5" customHeight="1" x14ac:dyDescent="0.3">
      <c r="A696" s="120"/>
      <c r="B696" s="43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16.5" customHeight="1" x14ac:dyDescent="0.3">
      <c r="A697" s="120"/>
      <c r="B697" s="43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16.5" customHeight="1" x14ac:dyDescent="0.3">
      <c r="A698" s="120"/>
      <c r="B698" s="43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16.5" customHeight="1" x14ac:dyDescent="0.3">
      <c r="A699" s="120"/>
      <c r="B699" s="43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16.5" customHeight="1" x14ac:dyDescent="0.3">
      <c r="A700" s="120"/>
      <c r="B700" s="43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16.5" customHeight="1" x14ac:dyDescent="0.3">
      <c r="A701" s="120"/>
      <c r="B701" s="43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16.5" customHeight="1" x14ac:dyDescent="0.3">
      <c r="A702" s="120"/>
      <c r="B702" s="43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16.5" customHeight="1" x14ac:dyDescent="0.3">
      <c r="A703" s="120"/>
      <c r="B703" s="43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16.5" customHeight="1" x14ac:dyDescent="0.3">
      <c r="A704" s="120"/>
      <c r="B704" s="43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16.5" customHeight="1" x14ac:dyDescent="0.3">
      <c r="A705" s="120"/>
      <c r="B705" s="43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16.5" customHeight="1" x14ac:dyDescent="0.3">
      <c r="A706" s="120"/>
      <c r="B706" s="43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16.5" customHeight="1" x14ac:dyDescent="0.3">
      <c r="A707" s="120"/>
      <c r="B707" s="43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16.5" customHeight="1" x14ac:dyDescent="0.3">
      <c r="A708" s="120"/>
      <c r="B708" s="43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16.5" customHeight="1" x14ac:dyDescent="0.3">
      <c r="A709" s="120"/>
      <c r="B709" s="43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16.5" customHeight="1" x14ac:dyDescent="0.3">
      <c r="A710" s="120"/>
      <c r="B710" s="43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16.5" customHeight="1" x14ac:dyDescent="0.3">
      <c r="A711" s="120"/>
      <c r="B711" s="43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16.5" customHeight="1" x14ac:dyDescent="0.3">
      <c r="A712" s="120"/>
      <c r="B712" s="43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16.5" customHeight="1" x14ac:dyDescent="0.3">
      <c r="A713" s="120"/>
      <c r="B713" s="43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16.5" customHeight="1" x14ac:dyDescent="0.3">
      <c r="A714" s="120"/>
      <c r="B714" s="43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16.5" customHeight="1" x14ac:dyDescent="0.3">
      <c r="A715" s="120"/>
      <c r="B715" s="43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16.5" customHeight="1" x14ac:dyDescent="0.3">
      <c r="A716" s="120"/>
      <c r="B716" s="43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16.5" customHeight="1" x14ac:dyDescent="0.3">
      <c r="A717" s="120"/>
      <c r="B717" s="43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16.5" customHeight="1" x14ac:dyDescent="0.3">
      <c r="A718" s="120"/>
      <c r="B718" s="43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16.5" customHeight="1" x14ac:dyDescent="0.3">
      <c r="A719" s="120"/>
      <c r="B719" s="43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16.5" customHeight="1" x14ac:dyDescent="0.3">
      <c r="A720" s="120"/>
      <c r="B720" s="43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16.5" customHeight="1" x14ac:dyDescent="0.3">
      <c r="A721" s="120"/>
      <c r="B721" s="43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16.5" customHeight="1" x14ac:dyDescent="0.3">
      <c r="A722" s="120"/>
      <c r="B722" s="43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16.5" customHeight="1" x14ac:dyDescent="0.3">
      <c r="A723" s="120"/>
      <c r="B723" s="43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16.5" customHeight="1" x14ac:dyDescent="0.3">
      <c r="A724" s="120"/>
      <c r="B724" s="43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16.5" customHeight="1" x14ac:dyDescent="0.3">
      <c r="A725" s="120"/>
      <c r="B725" s="43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16.5" customHeight="1" x14ac:dyDescent="0.3">
      <c r="A726" s="120"/>
      <c r="B726" s="43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16.5" customHeight="1" x14ac:dyDescent="0.3">
      <c r="A727" s="120"/>
      <c r="B727" s="43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16.5" customHeight="1" x14ac:dyDescent="0.3">
      <c r="A728" s="120"/>
      <c r="B728" s="43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16.5" customHeight="1" x14ac:dyDescent="0.3">
      <c r="A729" s="120"/>
      <c r="B729" s="43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16.5" customHeight="1" x14ac:dyDescent="0.3">
      <c r="A730" s="120"/>
      <c r="B730" s="43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16.5" customHeight="1" x14ac:dyDescent="0.3">
      <c r="A731" s="120"/>
      <c r="B731" s="43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16.5" customHeight="1" x14ac:dyDescent="0.3">
      <c r="A732" s="120"/>
      <c r="B732" s="43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16.5" customHeight="1" x14ac:dyDescent="0.3">
      <c r="A733" s="120"/>
      <c r="B733" s="43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16.5" customHeight="1" x14ac:dyDescent="0.3">
      <c r="A734" s="120"/>
      <c r="B734" s="43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16.5" customHeight="1" x14ac:dyDescent="0.3">
      <c r="A735" s="120"/>
      <c r="B735" s="43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16.5" customHeight="1" x14ac:dyDescent="0.3">
      <c r="A736" s="120"/>
      <c r="B736" s="43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16.5" customHeight="1" x14ac:dyDescent="0.3">
      <c r="A737" s="120"/>
      <c r="B737" s="43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16.5" customHeight="1" x14ac:dyDescent="0.3">
      <c r="A738" s="120"/>
      <c r="B738" s="43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16.5" customHeight="1" x14ac:dyDescent="0.3">
      <c r="A739" s="120"/>
      <c r="B739" s="43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16.5" customHeight="1" x14ac:dyDescent="0.3">
      <c r="A740" s="120"/>
      <c r="B740" s="43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16.5" customHeight="1" x14ac:dyDescent="0.3">
      <c r="A741" s="120"/>
      <c r="B741" s="43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16.5" customHeight="1" x14ac:dyDescent="0.3">
      <c r="A742" s="120"/>
      <c r="B742" s="43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16.5" customHeight="1" x14ac:dyDescent="0.3">
      <c r="A743" s="120"/>
      <c r="B743" s="43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16.5" customHeight="1" x14ac:dyDescent="0.3">
      <c r="A744" s="120"/>
      <c r="B744" s="43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16.5" customHeight="1" x14ac:dyDescent="0.3">
      <c r="A745" s="120"/>
      <c r="B745" s="43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16.5" customHeight="1" x14ac:dyDescent="0.3">
      <c r="A746" s="120"/>
      <c r="B746" s="43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16.5" customHeight="1" x14ac:dyDescent="0.3">
      <c r="A747" s="120"/>
      <c r="B747" s="43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16.5" customHeight="1" x14ac:dyDescent="0.3">
      <c r="A748" s="120"/>
      <c r="B748" s="43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16.5" customHeight="1" x14ac:dyDescent="0.3">
      <c r="A749" s="120"/>
      <c r="B749" s="43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16.5" customHeight="1" x14ac:dyDescent="0.3">
      <c r="A750" s="120"/>
      <c r="B750" s="43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16.5" customHeight="1" x14ac:dyDescent="0.3">
      <c r="A751" s="120"/>
      <c r="B751" s="43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16.5" customHeight="1" x14ac:dyDescent="0.3">
      <c r="A752" s="120"/>
      <c r="B752" s="43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16.5" customHeight="1" x14ac:dyDescent="0.3">
      <c r="A753" s="120"/>
      <c r="B753" s="43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16.5" customHeight="1" x14ac:dyDescent="0.3">
      <c r="A754" s="120"/>
      <c r="B754" s="43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16.5" customHeight="1" x14ac:dyDescent="0.3">
      <c r="A755" s="120"/>
      <c r="B755" s="43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16.5" customHeight="1" x14ac:dyDescent="0.3">
      <c r="A756" s="120"/>
      <c r="B756" s="43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16.5" customHeight="1" x14ac:dyDescent="0.3">
      <c r="A757" s="120"/>
      <c r="B757" s="43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16.5" customHeight="1" x14ac:dyDescent="0.3">
      <c r="A758" s="120"/>
      <c r="B758" s="43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16.5" customHeight="1" x14ac:dyDescent="0.3">
      <c r="A759" s="120"/>
      <c r="B759" s="43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16.5" customHeight="1" x14ac:dyDescent="0.3">
      <c r="A760" s="120"/>
      <c r="B760" s="43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16.5" customHeight="1" x14ac:dyDescent="0.3">
      <c r="A761" s="120"/>
      <c r="B761" s="43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16.5" customHeight="1" x14ac:dyDescent="0.3">
      <c r="A762" s="120"/>
      <c r="B762" s="43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16.5" customHeight="1" x14ac:dyDescent="0.3">
      <c r="A763" s="120"/>
      <c r="B763" s="43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16.5" customHeight="1" x14ac:dyDescent="0.3">
      <c r="A764" s="120"/>
      <c r="B764" s="43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16.5" customHeight="1" x14ac:dyDescent="0.3">
      <c r="A765" s="120"/>
      <c r="B765" s="43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16.5" customHeight="1" x14ac:dyDescent="0.3">
      <c r="A766" s="120"/>
      <c r="B766" s="43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16.5" customHeight="1" x14ac:dyDescent="0.3">
      <c r="A767" s="120"/>
      <c r="B767" s="43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16.5" customHeight="1" x14ac:dyDescent="0.3">
      <c r="A768" s="120"/>
      <c r="B768" s="43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16.5" customHeight="1" x14ac:dyDescent="0.3">
      <c r="A769" s="120"/>
      <c r="B769" s="43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16.5" customHeight="1" x14ac:dyDescent="0.3">
      <c r="A770" s="120"/>
      <c r="B770" s="43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16.5" customHeight="1" x14ac:dyDescent="0.3">
      <c r="A771" s="120"/>
      <c r="B771" s="43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16.5" customHeight="1" x14ac:dyDescent="0.3">
      <c r="A772" s="120"/>
      <c r="B772" s="43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16.5" customHeight="1" x14ac:dyDescent="0.3">
      <c r="A773" s="120"/>
      <c r="B773" s="43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16.5" customHeight="1" x14ac:dyDescent="0.3">
      <c r="A774" s="120"/>
      <c r="B774" s="43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16.5" customHeight="1" x14ac:dyDescent="0.3">
      <c r="A775" s="120"/>
      <c r="B775" s="43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16.5" customHeight="1" x14ac:dyDescent="0.3">
      <c r="A776" s="120"/>
      <c r="B776" s="43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16.5" customHeight="1" x14ac:dyDescent="0.3">
      <c r="A777" s="120"/>
      <c r="B777" s="43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16.5" customHeight="1" x14ac:dyDescent="0.3">
      <c r="A778" s="120"/>
      <c r="B778" s="43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16.5" customHeight="1" x14ac:dyDescent="0.3">
      <c r="A779" s="120"/>
      <c r="B779" s="43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16.5" customHeight="1" x14ac:dyDescent="0.3">
      <c r="A780" s="120"/>
      <c r="B780" s="43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16.5" customHeight="1" x14ac:dyDescent="0.3">
      <c r="A781" s="120"/>
      <c r="B781" s="43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16.5" customHeight="1" x14ac:dyDescent="0.3">
      <c r="A782" s="120"/>
      <c r="B782" s="43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16.5" customHeight="1" x14ac:dyDescent="0.3">
      <c r="A783" s="120"/>
      <c r="B783" s="43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16.5" customHeight="1" x14ac:dyDescent="0.3">
      <c r="A784" s="120"/>
      <c r="B784" s="43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16.5" customHeight="1" x14ac:dyDescent="0.3">
      <c r="A785" s="120"/>
      <c r="B785" s="43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16.5" customHeight="1" x14ac:dyDescent="0.3">
      <c r="A786" s="120"/>
      <c r="B786" s="43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16.5" customHeight="1" x14ac:dyDescent="0.3">
      <c r="A787" s="120"/>
      <c r="B787" s="43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16.5" customHeight="1" x14ac:dyDescent="0.3">
      <c r="A788" s="120"/>
      <c r="B788" s="43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16.5" customHeight="1" x14ac:dyDescent="0.3">
      <c r="A789" s="120"/>
      <c r="B789" s="43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16.5" customHeight="1" x14ac:dyDescent="0.3">
      <c r="A790" s="120"/>
      <c r="B790" s="43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16.5" customHeight="1" x14ac:dyDescent="0.3">
      <c r="A791" s="120"/>
      <c r="B791" s="43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16.5" customHeight="1" x14ac:dyDescent="0.3">
      <c r="A792" s="120"/>
      <c r="B792" s="43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16.5" customHeight="1" x14ac:dyDescent="0.3">
      <c r="A793" s="120"/>
      <c r="B793" s="43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16.5" customHeight="1" x14ac:dyDescent="0.3">
      <c r="A794" s="120"/>
      <c r="B794" s="43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16.5" customHeight="1" x14ac:dyDescent="0.3">
      <c r="A795" s="120"/>
      <c r="B795" s="43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16.5" customHeight="1" x14ac:dyDescent="0.3">
      <c r="A796" s="120"/>
      <c r="B796" s="43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16.5" customHeight="1" x14ac:dyDescent="0.3">
      <c r="A797" s="120"/>
      <c r="B797" s="43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16.5" customHeight="1" x14ac:dyDescent="0.3">
      <c r="A798" s="120"/>
      <c r="B798" s="43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16.5" customHeight="1" x14ac:dyDescent="0.3">
      <c r="A799" s="120"/>
      <c r="B799" s="43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16.5" customHeight="1" x14ac:dyDescent="0.3">
      <c r="A800" s="120"/>
      <c r="B800" s="43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16.5" customHeight="1" x14ac:dyDescent="0.3">
      <c r="A801" s="120"/>
      <c r="B801" s="43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16.5" customHeight="1" x14ac:dyDescent="0.3">
      <c r="A802" s="120"/>
      <c r="B802" s="43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16.5" customHeight="1" x14ac:dyDescent="0.3">
      <c r="A803" s="120"/>
      <c r="B803" s="43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16.5" customHeight="1" x14ac:dyDescent="0.3">
      <c r="A804" s="120"/>
      <c r="B804" s="43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16.5" customHeight="1" x14ac:dyDescent="0.3">
      <c r="A805" s="120"/>
      <c r="B805" s="43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16.5" customHeight="1" x14ac:dyDescent="0.3">
      <c r="A806" s="120"/>
      <c r="B806" s="43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16.5" customHeight="1" x14ac:dyDescent="0.3">
      <c r="A807" s="120"/>
      <c r="B807" s="43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16.5" customHeight="1" x14ac:dyDescent="0.3">
      <c r="A808" s="120"/>
      <c r="B808" s="43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16.5" customHeight="1" x14ac:dyDescent="0.3">
      <c r="A809" s="120"/>
      <c r="B809" s="43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16.5" customHeight="1" x14ac:dyDescent="0.3">
      <c r="A810" s="120"/>
      <c r="B810" s="43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16.5" customHeight="1" x14ac:dyDescent="0.3">
      <c r="A811" s="120"/>
      <c r="B811" s="43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16.5" customHeight="1" x14ac:dyDescent="0.3">
      <c r="A812" s="120"/>
      <c r="B812" s="43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16.5" customHeight="1" x14ac:dyDescent="0.3">
      <c r="A813" s="120"/>
      <c r="B813" s="43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16.5" customHeight="1" x14ac:dyDescent="0.3">
      <c r="A814" s="120"/>
      <c r="B814" s="43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16.5" customHeight="1" x14ac:dyDescent="0.3">
      <c r="A815" s="120"/>
      <c r="B815" s="43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16.5" customHeight="1" x14ac:dyDescent="0.3">
      <c r="A816" s="120"/>
      <c r="B816" s="43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16.5" customHeight="1" x14ac:dyDescent="0.3">
      <c r="A817" s="120"/>
      <c r="B817" s="43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16.5" customHeight="1" x14ac:dyDescent="0.3">
      <c r="A818" s="120"/>
      <c r="B818" s="43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16.5" customHeight="1" x14ac:dyDescent="0.3">
      <c r="A819" s="120"/>
      <c r="B819" s="43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16.5" customHeight="1" x14ac:dyDescent="0.3">
      <c r="A820" s="120"/>
      <c r="B820" s="43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16.5" customHeight="1" x14ac:dyDescent="0.3">
      <c r="A821" s="120"/>
      <c r="B821" s="43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16.5" customHeight="1" x14ac:dyDescent="0.3">
      <c r="A822" s="120"/>
      <c r="B822" s="43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16.5" customHeight="1" x14ac:dyDescent="0.3">
      <c r="A823" s="120"/>
      <c r="B823" s="43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16.5" customHeight="1" x14ac:dyDescent="0.3">
      <c r="A824" s="120"/>
      <c r="B824" s="43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16.5" customHeight="1" x14ac:dyDescent="0.3">
      <c r="A825" s="120"/>
      <c r="B825" s="43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16.5" customHeight="1" x14ac:dyDescent="0.3">
      <c r="A826" s="120"/>
      <c r="B826" s="43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16.5" customHeight="1" x14ac:dyDescent="0.3">
      <c r="A827" s="120"/>
      <c r="B827" s="43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16.5" customHeight="1" x14ac:dyDescent="0.3">
      <c r="A828" s="120"/>
      <c r="B828" s="43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16.5" customHeight="1" x14ac:dyDescent="0.3">
      <c r="A829" s="120"/>
      <c r="B829" s="43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16.5" customHeight="1" x14ac:dyDescent="0.3">
      <c r="A830" s="120"/>
      <c r="B830" s="43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16.5" customHeight="1" x14ac:dyDescent="0.3">
      <c r="A831" s="120"/>
      <c r="B831" s="43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16.5" customHeight="1" x14ac:dyDescent="0.3">
      <c r="A832" s="120"/>
      <c r="B832" s="43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16.5" customHeight="1" x14ac:dyDescent="0.3">
      <c r="A833" s="120"/>
      <c r="B833" s="43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16.5" customHeight="1" x14ac:dyDescent="0.3">
      <c r="A834" s="120"/>
      <c r="B834" s="43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16.5" customHeight="1" x14ac:dyDescent="0.3">
      <c r="A835" s="120"/>
      <c r="B835" s="43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16.5" customHeight="1" x14ac:dyDescent="0.3">
      <c r="A836" s="120"/>
      <c r="B836" s="43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16.5" customHeight="1" x14ac:dyDescent="0.3">
      <c r="A837" s="120"/>
      <c r="B837" s="43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16.5" customHeight="1" x14ac:dyDescent="0.3">
      <c r="A838" s="120"/>
      <c r="B838" s="43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16.5" customHeight="1" x14ac:dyDescent="0.3">
      <c r="A839" s="120"/>
      <c r="B839" s="43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16.5" customHeight="1" x14ac:dyDescent="0.3">
      <c r="A840" s="120"/>
      <c r="B840" s="43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16.5" customHeight="1" x14ac:dyDescent="0.3">
      <c r="A841" s="120"/>
      <c r="B841" s="43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16.5" customHeight="1" x14ac:dyDescent="0.3">
      <c r="A842" s="120"/>
      <c r="B842" s="43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16.5" customHeight="1" x14ac:dyDescent="0.3">
      <c r="A843" s="120"/>
      <c r="B843" s="43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16.5" customHeight="1" x14ac:dyDescent="0.3">
      <c r="A844" s="120"/>
      <c r="B844" s="43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16.5" customHeight="1" x14ac:dyDescent="0.3">
      <c r="A845" s="120"/>
      <c r="B845" s="43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16.5" customHeight="1" x14ac:dyDescent="0.3">
      <c r="A846" s="120"/>
      <c r="B846" s="43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16.5" customHeight="1" x14ac:dyDescent="0.3">
      <c r="A847" s="120"/>
      <c r="B847" s="43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16.5" customHeight="1" x14ac:dyDescent="0.3">
      <c r="A848" s="120"/>
      <c r="B848" s="43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16.5" customHeight="1" x14ac:dyDescent="0.3">
      <c r="A849" s="120"/>
      <c r="B849" s="43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16.5" customHeight="1" x14ac:dyDescent="0.3">
      <c r="A850" s="120"/>
      <c r="B850" s="43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16.5" customHeight="1" x14ac:dyDescent="0.3">
      <c r="A851" s="120"/>
      <c r="B851" s="43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16.5" customHeight="1" x14ac:dyDescent="0.3">
      <c r="A852" s="120"/>
      <c r="B852" s="43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16.5" customHeight="1" x14ac:dyDescent="0.3">
      <c r="A853" s="120"/>
      <c r="B853" s="43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16.5" customHeight="1" x14ac:dyDescent="0.3">
      <c r="A854" s="120"/>
      <c r="B854" s="43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16.5" customHeight="1" x14ac:dyDescent="0.3">
      <c r="A855" s="120"/>
      <c r="B855" s="43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16.5" customHeight="1" x14ac:dyDescent="0.3">
      <c r="A856" s="120"/>
      <c r="B856" s="43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16.5" customHeight="1" x14ac:dyDescent="0.3">
      <c r="A857" s="120"/>
      <c r="B857" s="43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16.5" customHeight="1" x14ac:dyDescent="0.3">
      <c r="A858" s="120"/>
      <c r="B858" s="43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16.5" customHeight="1" x14ac:dyDescent="0.3">
      <c r="A859" s="120"/>
      <c r="B859" s="43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16.5" customHeight="1" x14ac:dyDescent="0.3">
      <c r="A860" s="120"/>
      <c r="B860" s="43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16.5" customHeight="1" x14ac:dyDescent="0.3">
      <c r="A861" s="120"/>
      <c r="B861" s="43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16.5" customHeight="1" x14ac:dyDescent="0.3">
      <c r="A862" s="120"/>
      <c r="B862" s="43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16.5" customHeight="1" x14ac:dyDescent="0.3">
      <c r="A863" s="120"/>
      <c r="B863" s="43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16.5" customHeight="1" x14ac:dyDescent="0.3">
      <c r="A864" s="120"/>
      <c r="B864" s="43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16.5" customHeight="1" x14ac:dyDescent="0.3">
      <c r="A865" s="120"/>
      <c r="B865" s="43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16.5" customHeight="1" x14ac:dyDescent="0.3">
      <c r="A866" s="120"/>
      <c r="B866" s="43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16.5" customHeight="1" x14ac:dyDescent="0.3">
      <c r="A867" s="120"/>
      <c r="B867" s="43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16.5" customHeight="1" x14ac:dyDescent="0.3">
      <c r="A868" s="120"/>
      <c r="B868" s="43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16.5" customHeight="1" x14ac:dyDescent="0.3">
      <c r="A869" s="120"/>
      <c r="B869" s="43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16.5" customHeight="1" x14ac:dyDescent="0.3">
      <c r="A870" s="120"/>
      <c r="B870" s="43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16.5" customHeight="1" x14ac:dyDescent="0.3">
      <c r="A871" s="120"/>
      <c r="B871" s="43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16.5" customHeight="1" x14ac:dyDescent="0.3">
      <c r="A872" s="120"/>
      <c r="B872" s="43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16.5" customHeight="1" x14ac:dyDescent="0.3">
      <c r="A873" s="120"/>
      <c r="B873" s="43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16.5" customHeight="1" x14ac:dyDescent="0.3">
      <c r="A874" s="120"/>
      <c r="B874" s="43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16.5" customHeight="1" x14ac:dyDescent="0.3">
      <c r="A875" s="120"/>
      <c r="B875" s="43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16.5" customHeight="1" x14ac:dyDescent="0.3">
      <c r="A876" s="120"/>
      <c r="B876" s="43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16.5" customHeight="1" x14ac:dyDescent="0.3">
      <c r="A877" s="120"/>
      <c r="B877" s="43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16.5" customHeight="1" x14ac:dyDescent="0.3">
      <c r="A878" s="120"/>
      <c r="B878" s="43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16.5" customHeight="1" x14ac:dyDescent="0.3">
      <c r="A879" s="120"/>
      <c r="B879" s="43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16.5" customHeight="1" x14ac:dyDescent="0.3">
      <c r="A880" s="120"/>
      <c r="B880" s="43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16.5" customHeight="1" x14ac:dyDescent="0.3">
      <c r="A881" s="120"/>
      <c r="B881" s="43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16.5" customHeight="1" x14ac:dyDescent="0.3">
      <c r="A882" s="120"/>
      <c r="B882" s="43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16.5" customHeight="1" x14ac:dyDescent="0.3">
      <c r="A883" s="120"/>
      <c r="B883" s="43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16.5" customHeight="1" x14ac:dyDescent="0.3">
      <c r="A884" s="120"/>
      <c r="B884" s="43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16.5" customHeight="1" x14ac:dyDescent="0.3">
      <c r="A885" s="120"/>
      <c r="B885" s="43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16.5" customHeight="1" x14ac:dyDescent="0.3">
      <c r="A886" s="120"/>
      <c r="B886" s="43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16.5" customHeight="1" x14ac:dyDescent="0.3">
      <c r="A887" s="120"/>
      <c r="B887" s="43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16.5" customHeight="1" x14ac:dyDescent="0.3">
      <c r="A888" s="120"/>
      <c r="B888" s="43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16.5" customHeight="1" x14ac:dyDescent="0.3">
      <c r="A889" s="120"/>
      <c r="B889" s="43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16.5" customHeight="1" x14ac:dyDescent="0.3">
      <c r="A890" s="120"/>
      <c r="B890" s="43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16.5" customHeight="1" x14ac:dyDescent="0.3">
      <c r="A891" s="120"/>
      <c r="B891" s="43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16.5" customHeight="1" x14ac:dyDescent="0.3">
      <c r="A892" s="120"/>
      <c r="B892" s="43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16.5" customHeight="1" x14ac:dyDescent="0.3">
      <c r="A893" s="120"/>
      <c r="B893" s="43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16.5" customHeight="1" x14ac:dyDescent="0.3">
      <c r="A894" s="120"/>
      <c r="B894" s="43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16.5" customHeight="1" x14ac:dyDescent="0.3">
      <c r="A895" s="120"/>
      <c r="B895" s="43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16.5" customHeight="1" x14ac:dyDescent="0.3">
      <c r="A896" s="120"/>
      <c r="B896" s="43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16.5" customHeight="1" x14ac:dyDescent="0.3">
      <c r="A897" s="120"/>
      <c r="B897" s="43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16.5" customHeight="1" x14ac:dyDescent="0.3">
      <c r="A898" s="120"/>
      <c r="B898" s="43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16.5" customHeight="1" x14ac:dyDescent="0.3">
      <c r="A899" s="120"/>
      <c r="B899" s="43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16.5" customHeight="1" x14ac:dyDescent="0.3">
      <c r="A900" s="120"/>
      <c r="B900" s="43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16.5" customHeight="1" x14ac:dyDescent="0.3">
      <c r="A901" s="120"/>
      <c r="B901" s="43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16.5" customHeight="1" x14ac:dyDescent="0.3">
      <c r="A902" s="120"/>
      <c r="B902" s="43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16.5" customHeight="1" x14ac:dyDescent="0.3">
      <c r="A903" s="120"/>
      <c r="B903" s="43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16.5" customHeight="1" x14ac:dyDescent="0.3">
      <c r="A904" s="120"/>
      <c r="B904" s="43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16.5" customHeight="1" x14ac:dyDescent="0.3">
      <c r="A905" s="120"/>
      <c r="B905" s="43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16.5" customHeight="1" x14ac:dyDescent="0.3">
      <c r="A906" s="120"/>
      <c r="B906" s="43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16.5" customHeight="1" x14ac:dyDescent="0.3">
      <c r="A907" s="120"/>
      <c r="B907" s="43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16.5" customHeight="1" x14ac:dyDescent="0.3">
      <c r="A908" s="120"/>
      <c r="B908" s="43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16.5" customHeight="1" x14ac:dyDescent="0.3">
      <c r="A909" s="120"/>
      <c r="B909" s="43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16.5" customHeight="1" x14ac:dyDescent="0.3">
      <c r="A910" s="120"/>
      <c r="B910" s="43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16.5" customHeight="1" x14ac:dyDescent="0.3">
      <c r="A911" s="120"/>
      <c r="B911" s="43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16.5" customHeight="1" x14ac:dyDescent="0.3">
      <c r="A912" s="120"/>
      <c r="B912" s="43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16.5" customHeight="1" x14ac:dyDescent="0.3">
      <c r="A913" s="120"/>
      <c r="B913" s="43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16.5" customHeight="1" x14ac:dyDescent="0.3">
      <c r="A914" s="120"/>
      <c r="B914" s="43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16.5" customHeight="1" x14ac:dyDescent="0.3">
      <c r="A915" s="120"/>
      <c r="B915" s="43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16.5" customHeight="1" x14ac:dyDescent="0.3">
      <c r="A916" s="120"/>
      <c r="B916" s="43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16.5" customHeight="1" x14ac:dyDescent="0.3">
      <c r="A917" s="120"/>
      <c r="B917" s="43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16.5" customHeight="1" x14ac:dyDescent="0.3">
      <c r="A918" s="120"/>
      <c r="B918" s="43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16.5" customHeight="1" x14ac:dyDescent="0.3">
      <c r="A919" s="120"/>
      <c r="B919" s="43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16.5" customHeight="1" x14ac:dyDescent="0.3">
      <c r="A920" s="120"/>
      <c r="B920" s="43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16.5" customHeight="1" x14ac:dyDescent="0.3">
      <c r="A921" s="120"/>
      <c r="B921" s="43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16.5" customHeight="1" x14ac:dyDescent="0.3">
      <c r="A922" s="120"/>
      <c r="B922" s="43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16.5" customHeight="1" x14ac:dyDescent="0.3">
      <c r="A923" s="120"/>
      <c r="B923" s="43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16.5" customHeight="1" x14ac:dyDescent="0.3">
      <c r="A924" s="120"/>
      <c r="B924" s="43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16.5" customHeight="1" x14ac:dyDescent="0.3">
      <c r="A925" s="120"/>
      <c r="B925" s="43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16.5" customHeight="1" x14ac:dyDescent="0.3">
      <c r="A926" s="120"/>
      <c r="B926" s="43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16.5" customHeight="1" x14ac:dyDescent="0.3">
      <c r="A927" s="120"/>
      <c r="B927" s="43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16.5" customHeight="1" x14ac:dyDescent="0.3">
      <c r="A928" s="120"/>
      <c r="B928" s="43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16.5" customHeight="1" x14ac:dyDescent="0.3">
      <c r="A929" s="120"/>
      <c r="B929" s="43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16.5" customHeight="1" x14ac:dyDescent="0.3">
      <c r="A930" s="120"/>
      <c r="B930" s="43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16.5" customHeight="1" x14ac:dyDescent="0.3">
      <c r="A931" s="120"/>
      <c r="B931" s="43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16.5" customHeight="1" x14ac:dyDescent="0.3">
      <c r="A932" s="120"/>
      <c r="B932" s="43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16.5" customHeight="1" x14ac:dyDescent="0.3">
      <c r="A933" s="120"/>
      <c r="B933" s="43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16.5" customHeight="1" x14ac:dyDescent="0.3">
      <c r="A934" s="120"/>
      <c r="B934" s="43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16.5" customHeight="1" x14ac:dyDescent="0.3">
      <c r="A935" s="120"/>
      <c r="B935" s="43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16.5" customHeight="1" x14ac:dyDescent="0.3">
      <c r="A936" s="120"/>
      <c r="B936" s="43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16.5" customHeight="1" x14ac:dyDescent="0.3">
      <c r="A937" s="120"/>
      <c r="B937" s="43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16.5" customHeight="1" x14ac:dyDescent="0.3">
      <c r="A938" s="120"/>
      <c r="B938" s="43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16.5" customHeight="1" x14ac:dyDescent="0.3">
      <c r="A939" s="120"/>
      <c r="B939" s="43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16.5" customHeight="1" x14ac:dyDescent="0.3">
      <c r="A940" s="120"/>
      <c r="B940" s="43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16.5" customHeight="1" x14ac:dyDescent="0.3">
      <c r="A941" s="120"/>
      <c r="B941" s="43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16.5" customHeight="1" x14ac:dyDescent="0.3">
      <c r="A942" s="120"/>
      <c r="B942" s="43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16.5" customHeight="1" x14ac:dyDescent="0.3">
      <c r="A943" s="120"/>
      <c r="B943" s="43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16.5" customHeight="1" x14ac:dyDescent="0.3">
      <c r="A944" s="120"/>
      <c r="B944" s="43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16.5" customHeight="1" x14ac:dyDescent="0.3">
      <c r="A945" s="120"/>
      <c r="B945" s="43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16.5" customHeight="1" x14ac:dyDescent="0.3">
      <c r="A946" s="120"/>
      <c r="B946" s="43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16.5" customHeight="1" x14ac:dyDescent="0.3">
      <c r="A947" s="120"/>
      <c r="B947" s="43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16.5" customHeight="1" x14ac:dyDescent="0.3">
      <c r="A948" s="120"/>
      <c r="B948" s="43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16.5" customHeight="1" x14ac:dyDescent="0.3">
      <c r="A949" s="120"/>
      <c r="B949" s="43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16.5" customHeight="1" x14ac:dyDescent="0.3">
      <c r="A950" s="120"/>
      <c r="B950" s="43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16.5" customHeight="1" x14ac:dyDescent="0.3">
      <c r="A951" s="120"/>
      <c r="B951" s="43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16.5" customHeight="1" x14ac:dyDescent="0.3">
      <c r="A952" s="120"/>
      <c r="B952" s="43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16.5" customHeight="1" x14ac:dyDescent="0.3">
      <c r="A953" s="120"/>
      <c r="B953" s="43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16.5" customHeight="1" x14ac:dyDescent="0.3">
      <c r="A954" s="120"/>
      <c r="B954" s="43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16.5" customHeight="1" x14ac:dyDescent="0.3">
      <c r="A955" s="120"/>
      <c r="B955" s="43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16.5" customHeight="1" x14ac:dyDescent="0.3">
      <c r="A956" s="120"/>
      <c r="B956" s="43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16.5" customHeight="1" x14ac:dyDescent="0.3">
      <c r="A957" s="120"/>
      <c r="B957" s="43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16.5" customHeight="1" x14ac:dyDescent="0.3">
      <c r="A958" s="120"/>
      <c r="B958" s="43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16.5" customHeight="1" x14ac:dyDescent="0.3">
      <c r="A959" s="120"/>
      <c r="B959" s="43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16.5" customHeight="1" x14ac:dyDescent="0.3">
      <c r="A960" s="120"/>
      <c r="B960" s="43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16.5" customHeight="1" x14ac:dyDescent="0.3">
      <c r="A961" s="120"/>
      <c r="B961" s="43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16.5" customHeight="1" x14ac:dyDescent="0.3">
      <c r="A962" s="120"/>
      <c r="B962" s="43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16.5" customHeight="1" x14ac:dyDescent="0.3">
      <c r="A963" s="120"/>
      <c r="B963" s="43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16.5" customHeight="1" x14ac:dyDescent="0.3">
      <c r="A964" s="120"/>
      <c r="B964" s="43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16.5" customHeight="1" x14ac:dyDescent="0.3">
      <c r="A965" s="120"/>
      <c r="B965" s="43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16.5" customHeight="1" x14ac:dyDescent="0.3">
      <c r="A966" s="120"/>
      <c r="B966" s="43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16.5" customHeight="1" x14ac:dyDescent="0.3">
      <c r="A967" s="120"/>
      <c r="B967" s="43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16.5" customHeight="1" x14ac:dyDescent="0.3">
      <c r="A968" s="120"/>
      <c r="B968" s="43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16.5" customHeight="1" x14ac:dyDescent="0.3">
      <c r="A969" s="120"/>
      <c r="B969" s="43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16.5" customHeight="1" x14ac:dyDescent="0.3">
      <c r="A970" s="120"/>
      <c r="B970" s="43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16.5" customHeight="1" x14ac:dyDescent="0.3">
      <c r="A971" s="120"/>
      <c r="B971" s="43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16.5" customHeight="1" x14ac:dyDescent="0.3">
      <c r="A972" s="120"/>
      <c r="B972" s="43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16.5" customHeight="1" x14ac:dyDescent="0.3">
      <c r="A973" s="120"/>
      <c r="B973" s="43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16.5" customHeight="1" x14ac:dyDescent="0.3">
      <c r="A974" s="120"/>
      <c r="B974" s="43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16.5" customHeight="1" x14ac:dyDescent="0.3">
      <c r="A975" s="120"/>
      <c r="B975" s="43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16.5" customHeight="1" x14ac:dyDescent="0.3">
      <c r="A976" s="120"/>
      <c r="B976" s="43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  <row r="977" spans="1:26" ht="16.5" customHeight="1" x14ac:dyDescent="0.3">
      <c r="A977" s="120"/>
      <c r="B977" s="43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</row>
    <row r="978" spans="1:26" ht="16.5" customHeight="1" x14ac:dyDescent="0.3">
      <c r="A978" s="120"/>
      <c r="B978" s="43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</row>
    <row r="979" spans="1:26" ht="16.5" customHeight="1" x14ac:dyDescent="0.3">
      <c r="A979" s="120"/>
      <c r="B979" s="43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</row>
    <row r="980" spans="1:26" ht="16.5" customHeight="1" x14ac:dyDescent="0.3">
      <c r="A980" s="120"/>
      <c r="B980" s="43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</row>
    <row r="981" spans="1:26" ht="16.5" customHeight="1" x14ac:dyDescent="0.3">
      <c r="A981" s="120"/>
      <c r="B981" s="43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</row>
    <row r="982" spans="1:26" ht="16.5" customHeight="1" x14ac:dyDescent="0.3">
      <c r="A982" s="120"/>
      <c r="B982" s="43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</row>
    <row r="983" spans="1:26" ht="16.5" customHeight="1" x14ac:dyDescent="0.3">
      <c r="A983" s="120"/>
      <c r="B983" s="43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</row>
    <row r="984" spans="1:26" ht="16.5" customHeight="1" x14ac:dyDescent="0.3">
      <c r="A984" s="120"/>
      <c r="B984" s="43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</row>
    <row r="985" spans="1:26" ht="16.5" customHeight="1" x14ac:dyDescent="0.3">
      <c r="A985" s="120"/>
      <c r="B985" s="43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</row>
    <row r="986" spans="1:26" ht="16.5" customHeight="1" x14ac:dyDescent="0.3">
      <c r="A986" s="120"/>
      <c r="B986" s="43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</row>
    <row r="987" spans="1:26" ht="16.5" customHeight="1" x14ac:dyDescent="0.3">
      <c r="A987" s="120"/>
      <c r="B987" s="43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</row>
    <row r="988" spans="1:26" ht="16.5" customHeight="1" x14ac:dyDescent="0.3">
      <c r="A988" s="120"/>
      <c r="B988" s="43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</row>
    <row r="989" spans="1:26" ht="16.5" customHeight="1" x14ac:dyDescent="0.3">
      <c r="A989" s="120"/>
      <c r="B989" s="43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</row>
    <row r="990" spans="1:26" ht="16.5" customHeight="1" x14ac:dyDescent="0.3">
      <c r="A990" s="120"/>
      <c r="B990" s="43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</row>
    <row r="991" spans="1:26" ht="16.5" customHeight="1" x14ac:dyDescent="0.3">
      <c r="A991" s="120"/>
      <c r="B991" s="43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</row>
    <row r="992" spans="1:26" ht="16.5" customHeight="1" x14ac:dyDescent="0.3">
      <c r="A992" s="120"/>
      <c r="B992" s="43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</row>
    <row r="993" spans="1:26" ht="16.5" customHeight="1" x14ac:dyDescent="0.3">
      <c r="A993" s="120"/>
      <c r="B993" s="43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</row>
    <row r="994" spans="1:26" ht="16.5" customHeight="1" x14ac:dyDescent="0.3">
      <c r="A994" s="120"/>
      <c r="B994" s="43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</row>
    <row r="995" spans="1:26" ht="16.5" customHeight="1" x14ac:dyDescent="0.3">
      <c r="A995" s="120"/>
      <c r="B995" s="43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</row>
    <row r="996" spans="1:26" ht="16.5" customHeight="1" x14ac:dyDescent="0.3">
      <c r="A996" s="120"/>
      <c r="B996" s="43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</row>
    <row r="997" spans="1:26" ht="16.5" customHeight="1" x14ac:dyDescent="0.3">
      <c r="A997" s="120"/>
      <c r="B997" s="43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</row>
    <row r="998" spans="1:26" ht="16.5" customHeight="1" x14ac:dyDescent="0.3">
      <c r="A998" s="120"/>
      <c r="B998" s="43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</row>
    <row r="999" spans="1:26" ht="16.5" customHeight="1" x14ac:dyDescent="0.3">
      <c r="A999" s="120"/>
      <c r="B999" s="43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</row>
    <row r="1000" spans="1:26" ht="16.5" customHeight="1" x14ac:dyDescent="0.3">
      <c r="A1000" s="120"/>
      <c r="B1000" s="43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</row>
  </sheetData>
  <mergeCells count="16">
    <mergeCell ref="D20:E20"/>
    <mergeCell ref="D31:E31"/>
    <mergeCell ref="D60:E60"/>
    <mergeCell ref="D70:E70"/>
    <mergeCell ref="G1:H1"/>
    <mergeCell ref="G2:H2"/>
    <mergeCell ref="G3:H3"/>
    <mergeCell ref="C6:D6"/>
    <mergeCell ref="G6:H6"/>
    <mergeCell ref="C7:D7"/>
    <mergeCell ref="C8:D8"/>
    <mergeCell ref="G7:H7"/>
    <mergeCell ref="G8:H8"/>
    <mergeCell ref="C9:D9"/>
    <mergeCell ref="G9:H9"/>
    <mergeCell ref="D12:E12"/>
  </mergeCells>
  <dataValidations count="2">
    <dataValidation type="custom" allowBlank="1" showInputMessage="1" showErrorMessage="1" prompt="Code Length Error - Please input the district BEDS Code with exactly 6 characters." sqref="G2">
      <formula1>EQ(LEN(G2),(6))</formula1>
    </dataValidation>
    <dataValidation type="custom" allowBlank="1" showInputMessage="1" showErrorMessage="1" prompt="Zip Code Entry Error - Please input a 5 digit zip code." sqref="G9">
      <formula1>EQ(LEN(G9),(5))</formula1>
    </dataValidation>
  </dataValidations>
  <pageMargins left="0.25" right="0.25" top="0.75" bottom="0.75" header="0" footer="0"/>
  <pageSetup paperSize="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000"/>
  <sheetViews>
    <sheetView workbookViewId="0"/>
  </sheetViews>
  <sheetFormatPr defaultColWidth="12.625" defaultRowHeight="15" customHeight="1" x14ac:dyDescent="0.2"/>
  <cols>
    <col min="1" max="1" width="13.625" customWidth="1"/>
    <col min="2" max="2" width="35.375" customWidth="1"/>
    <col min="3" max="3" width="21.375" customWidth="1"/>
    <col min="4" max="4" width="20.875" customWidth="1"/>
    <col min="5" max="6" width="9.625" customWidth="1"/>
    <col min="7" max="10" width="12" customWidth="1"/>
    <col min="11" max="16" width="10.5" customWidth="1"/>
    <col min="17" max="23" width="13.75" customWidth="1"/>
    <col min="24" max="26" width="8" customWidth="1"/>
  </cols>
  <sheetData>
    <row r="1" spans="1:26" ht="18" customHeight="1" x14ac:dyDescent="0.35">
      <c r="A1" s="117" t="s">
        <v>608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15" customHeight="1" x14ac:dyDescent="0.3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5" customHeight="1" x14ac:dyDescent="0.3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16.5" customHeight="1" x14ac:dyDescent="0.3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5" customHeight="1" x14ac:dyDescent="0.3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15" customHeight="1" x14ac:dyDescent="0.3">
      <c r="A6" s="121"/>
      <c r="B6" s="121"/>
      <c r="C6" s="121"/>
      <c r="D6" s="121"/>
      <c r="E6" s="281" t="s">
        <v>609</v>
      </c>
      <c r="F6" s="260"/>
      <c r="G6" s="281" t="s">
        <v>610</v>
      </c>
      <c r="H6" s="262"/>
      <c r="I6" s="262"/>
      <c r="J6" s="260"/>
      <c r="K6" s="281" t="s">
        <v>611</v>
      </c>
      <c r="L6" s="262"/>
      <c r="M6" s="262"/>
      <c r="N6" s="262"/>
      <c r="O6" s="262"/>
      <c r="P6" s="260"/>
      <c r="Q6" s="281" t="s">
        <v>612</v>
      </c>
      <c r="R6" s="262"/>
      <c r="S6" s="262"/>
      <c r="T6" s="262"/>
      <c r="U6" s="262"/>
      <c r="V6" s="262"/>
      <c r="W6" s="260"/>
      <c r="X6" s="121"/>
      <c r="Y6" s="121"/>
      <c r="Z6" s="121"/>
    </row>
    <row r="7" spans="1:26" ht="16.5" customHeight="1" x14ac:dyDescent="0.3">
      <c r="A7" s="165" t="s">
        <v>536</v>
      </c>
      <c r="B7" s="165" t="s">
        <v>613</v>
      </c>
      <c r="C7" s="165" t="s">
        <v>614</v>
      </c>
      <c r="D7" s="165" t="s">
        <v>615</v>
      </c>
      <c r="E7" s="165" t="s">
        <v>616</v>
      </c>
      <c r="F7" s="166" t="s">
        <v>617</v>
      </c>
      <c r="G7" s="165" t="s">
        <v>618</v>
      </c>
      <c r="H7" s="166" t="s">
        <v>619</v>
      </c>
      <c r="I7" s="166" t="s">
        <v>620</v>
      </c>
      <c r="J7" s="166" t="s">
        <v>621</v>
      </c>
      <c r="K7" s="165" t="s">
        <v>622</v>
      </c>
      <c r="L7" s="166" t="s">
        <v>623</v>
      </c>
      <c r="M7" s="166" t="s">
        <v>624</v>
      </c>
      <c r="N7" s="166" t="s">
        <v>625</v>
      </c>
      <c r="O7" s="166" t="s">
        <v>626</v>
      </c>
      <c r="P7" s="166" t="s">
        <v>627</v>
      </c>
      <c r="Q7" s="165" t="s">
        <v>628</v>
      </c>
      <c r="R7" s="166" t="s">
        <v>629</v>
      </c>
      <c r="S7" s="166" t="s">
        <v>630</v>
      </c>
      <c r="T7" s="166" t="s">
        <v>631</v>
      </c>
      <c r="U7" s="166" t="s">
        <v>632</v>
      </c>
      <c r="V7" s="166" t="s">
        <v>633</v>
      </c>
      <c r="W7" s="167" t="s">
        <v>583</v>
      </c>
      <c r="X7" s="168"/>
      <c r="Y7" s="168"/>
      <c r="Z7" s="168"/>
    </row>
    <row r="8" spans="1:26" ht="16.5" customHeight="1" x14ac:dyDescent="0.3">
      <c r="A8" s="169" t="s">
        <v>634</v>
      </c>
      <c r="B8" s="170" t="str">
        <f>'Summary Data Part C'!$G$1</f>
        <v>Only building</v>
      </c>
      <c r="C8" s="171"/>
      <c r="D8" s="172" t="s">
        <v>635</v>
      </c>
      <c r="E8" s="173" t="s">
        <v>636</v>
      </c>
      <c r="F8" s="174">
        <v>12</v>
      </c>
      <c r="G8" s="173" t="s">
        <v>637</v>
      </c>
      <c r="H8" s="174"/>
      <c r="I8" s="173" t="s">
        <v>638</v>
      </c>
      <c r="J8" s="175"/>
      <c r="K8" s="176">
        <v>462</v>
      </c>
      <c r="L8" s="176">
        <v>29</v>
      </c>
      <c r="M8" s="176">
        <v>10</v>
      </c>
      <c r="N8" s="176">
        <v>240</v>
      </c>
      <c r="O8" s="176">
        <v>2</v>
      </c>
      <c r="P8" s="176">
        <v>95</v>
      </c>
      <c r="Q8" s="177">
        <v>7</v>
      </c>
      <c r="R8" s="177">
        <v>37</v>
      </c>
      <c r="S8" s="177">
        <v>11</v>
      </c>
      <c r="T8" s="177">
        <v>5</v>
      </c>
      <c r="U8" s="177">
        <v>8</v>
      </c>
      <c r="V8" s="177">
        <v>33</v>
      </c>
      <c r="W8" s="178">
        <f t="shared" ref="W8:W24" si="0">SUM(Q8:V8)</f>
        <v>101</v>
      </c>
      <c r="X8" s="168"/>
      <c r="Y8" s="168"/>
      <c r="Z8" s="168"/>
    </row>
    <row r="9" spans="1:26" ht="16.5" customHeight="1" x14ac:dyDescent="0.3">
      <c r="A9" s="179"/>
      <c r="B9" s="170" t="str">
        <f>'Summary Data Part C'!$H$1</f>
        <v>School #2</v>
      </c>
      <c r="C9" s="171"/>
      <c r="D9" s="180"/>
      <c r="E9" s="174"/>
      <c r="F9" s="174"/>
      <c r="G9" s="174"/>
      <c r="H9" s="174"/>
      <c r="I9" s="174"/>
      <c r="J9" s="175"/>
      <c r="K9" s="176"/>
      <c r="L9" s="176"/>
      <c r="M9" s="176"/>
      <c r="N9" s="176"/>
      <c r="O9" s="176"/>
      <c r="P9" s="176"/>
      <c r="Q9" s="177"/>
      <c r="R9" s="177"/>
      <c r="S9" s="177"/>
      <c r="T9" s="177"/>
      <c r="U9" s="177"/>
      <c r="V9" s="177"/>
      <c r="W9" s="178">
        <f t="shared" si="0"/>
        <v>0</v>
      </c>
      <c r="X9" s="168"/>
      <c r="Y9" s="168"/>
      <c r="Z9" s="168"/>
    </row>
    <row r="10" spans="1:26" ht="16.5" customHeight="1" x14ac:dyDescent="0.3">
      <c r="A10" s="179"/>
      <c r="B10" s="170" t="str">
        <f>'Summary Data Part C'!$I$1</f>
        <v>School #3</v>
      </c>
      <c r="C10" s="171"/>
      <c r="D10" s="180"/>
      <c r="E10" s="174"/>
      <c r="F10" s="174"/>
      <c r="G10" s="174"/>
      <c r="H10" s="174"/>
      <c r="I10" s="174"/>
      <c r="J10" s="175"/>
      <c r="K10" s="176"/>
      <c r="L10" s="176"/>
      <c r="M10" s="176"/>
      <c r="N10" s="176"/>
      <c r="O10" s="176"/>
      <c r="P10" s="176"/>
      <c r="Q10" s="177"/>
      <c r="R10" s="177"/>
      <c r="S10" s="177"/>
      <c r="T10" s="177"/>
      <c r="U10" s="177"/>
      <c r="V10" s="177"/>
      <c r="W10" s="178">
        <f t="shared" si="0"/>
        <v>0</v>
      </c>
      <c r="X10" s="168"/>
      <c r="Y10" s="168"/>
      <c r="Z10" s="168"/>
    </row>
    <row r="11" spans="1:26" ht="16.5" customHeight="1" x14ac:dyDescent="0.3">
      <c r="A11" s="179"/>
      <c r="B11" s="170" t="str">
        <f>'Summary Data Part C'!$J$1</f>
        <v>School #4</v>
      </c>
      <c r="C11" s="171"/>
      <c r="D11" s="180"/>
      <c r="E11" s="174"/>
      <c r="F11" s="174"/>
      <c r="G11" s="174"/>
      <c r="H11" s="174"/>
      <c r="I11" s="174"/>
      <c r="J11" s="175"/>
      <c r="K11" s="176"/>
      <c r="L11" s="176"/>
      <c r="M11" s="176"/>
      <c r="N11" s="176"/>
      <c r="O11" s="176"/>
      <c r="P11" s="176"/>
      <c r="Q11" s="177"/>
      <c r="R11" s="177"/>
      <c r="S11" s="177"/>
      <c r="T11" s="177"/>
      <c r="U11" s="177"/>
      <c r="V11" s="177"/>
      <c r="W11" s="178">
        <f t="shared" si="0"/>
        <v>0</v>
      </c>
      <c r="X11" s="168"/>
      <c r="Y11" s="168"/>
      <c r="Z11" s="168"/>
    </row>
    <row r="12" spans="1:26" ht="16.5" customHeight="1" x14ac:dyDescent="0.3">
      <c r="A12" s="179"/>
      <c r="B12" s="170" t="str">
        <f>'Summary Data Part C'!$K$1</f>
        <v>School #5</v>
      </c>
      <c r="C12" s="171"/>
      <c r="D12" s="180"/>
      <c r="E12" s="174"/>
      <c r="F12" s="174"/>
      <c r="G12" s="174"/>
      <c r="H12" s="174"/>
      <c r="I12" s="174"/>
      <c r="J12" s="175"/>
      <c r="K12" s="176"/>
      <c r="L12" s="176"/>
      <c r="M12" s="176"/>
      <c r="N12" s="176"/>
      <c r="O12" s="176"/>
      <c r="P12" s="176"/>
      <c r="Q12" s="177"/>
      <c r="R12" s="177"/>
      <c r="S12" s="177"/>
      <c r="T12" s="177"/>
      <c r="U12" s="177"/>
      <c r="V12" s="177"/>
      <c r="W12" s="178">
        <f t="shared" si="0"/>
        <v>0</v>
      </c>
      <c r="X12" s="168"/>
      <c r="Y12" s="168"/>
      <c r="Z12" s="168"/>
    </row>
    <row r="13" spans="1:26" ht="16.5" customHeight="1" x14ac:dyDescent="0.3">
      <c r="A13" s="179"/>
      <c r="B13" s="170" t="str">
        <f>'Summary Data Part C'!$L$1</f>
        <v>School #6</v>
      </c>
      <c r="C13" s="171"/>
      <c r="D13" s="180"/>
      <c r="E13" s="174"/>
      <c r="F13" s="174"/>
      <c r="G13" s="174"/>
      <c r="H13" s="174"/>
      <c r="I13" s="174"/>
      <c r="J13" s="175"/>
      <c r="K13" s="176"/>
      <c r="L13" s="176"/>
      <c r="M13" s="176"/>
      <c r="N13" s="176"/>
      <c r="O13" s="176"/>
      <c r="P13" s="176"/>
      <c r="Q13" s="177"/>
      <c r="R13" s="177"/>
      <c r="S13" s="177"/>
      <c r="T13" s="177"/>
      <c r="U13" s="177"/>
      <c r="V13" s="177"/>
      <c r="W13" s="178">
        <f t="shared" si="0"/>
        <v>0</v>
      </c>
      <c r="X13" s="168"/>
      <c r="Y13" s="168"/>
      <c r="Z13" s="168"/>
    </row>
    <row r="14" spans="1:26" ht="16.5" customHeight="1" x14ac:dyDescent="0.3">
      <c r="A14" s="179"/>
      <c r="B14" s="170" t="str">
        <f>'Summary Data Part C'!$M$1</f>
        <v>School #7</v>
      </c>
      <c r="C14" s="171"/>
      <c r="D14" s="180"/>
      <c r="E14" s="174"/>
      <c r="F14" s="174"/>
      <c r="G14" s="174"/>
      <c r="H14" s="174"/>
      <c r="I14" s="174"/>
      <c r="J14" s="175"/>
      <c r="K14" s="176"/>
      <c r="L14" s="176"/>
      <c r="M14" s="176"/>
      <c r="N14" s="176"/>
      <c r="O14" s="176"/>
      <c r="P14" s="176"/>
      <c r="Q14" s="177"/>
      <c r="R14" s="177"/>
      <c r="S14" s="177"/>
      <c r="T14" s="177"/>
      <c r="U14" s="177"/>
      <c r="V14" s="177"/>
      <c r="W14" s="178">
        <f t="shared" si="0"/>
        <v>0</v>
      </c>
      <c r="X14" s="168"/>
      <c r="Y14" s="168"/>
      <c r="Z14" s="168"/>
    </row>
    <row r="15" spans="1:26" ht="16.5" customHeight="1" x14ac:dyDescent="0.3">
      <c r="A15" s="179"/>
      <c r="B15" s="170" t="str">
        <f>'Summary Data Part C'!$N$1</f>
        <v>School #8</v>
      </c>
      <c r="C15" s="171"/>
      <c r="D15" s="180"/>
      <c r="E15" s="174"/>
      <c r="F15" s="174"/>
      <c r="G15" s="174"/>
      <c r="H15" s="174"/>
      <c r="I15" s="174"/>
      <c r="J15" s="175"/>
      <c r="K15" s="176"/>
      <c r="L15" s="176"/>
      <c r="M15" s="176"/>
      <c r="N15" s="176"/>
      <c r="O15" s="176"/>
      <c r="P15" s="176"/>
      <c r="Q15" s="177"/>
      <c r="R15" s="177"/>
      <c r="S15" s="177"/>
      <c r="T15" s="177"/>
      <c r="U15" s="177"/>
      <c r="V15" s="177"/>
      <c r="W15" s="178">
        <f t="shared" si="0"/>
        <v>0</v>
      </c>
      <c r="X15" s="168"/>
      <c r="Y15" s="168"/>
      <c r="Z15" s="168"/>
    </row>
    <row r="16" spans="1:26" ht="16.5" customHeight="1" x14ac:dyDescent="0.3">
      <c r="A16" s="179"/>
      <c r="B16" s="170" t="str">
        <f>'Summary Data Part C'!$O$1</f>
        <v>School #9</v>
      </c>
      <c r="C16" s="171"/>
      <c r="D16" s="180"/>
      <c r="E16" s="174"/>
      <c r="F16" s="174"/>
      <c r="G16" s="174"/>
      <c r="H16" s="174"/>
      <c r="I16" s="174"/>
      <c r="J16" s="175"/>
      <c r="K16" s="176"/>
      <c r="L16" s="176"/>
      <c r="M16" s="176"/>
      <c r="N16" s="176"/>
      <c r="O16" s="176"/>
      <c r="P16" s="176"/>
      <c r="Q16" s="177"/>
      <c r="R16" s="177"/>
      <c r="S16" s="177"/>
      <c r="T16" s="177"/>
      <c r="U16" s="177"/>
      <c r="V16" s="177"/>
      <c r="W16" s="178">
        <f t="shared" si="0"/>
        <v>0</v>
      </c>
      <c r="X16" s="168"/>
      <c r="Y16" s="168"/>
      <c r="Z16" s="168"/>
    </row>
    <row r="17" spans="1:26" ht="16.5" customHeight="1" x14ac:dyDescent="0.3">
      <c r="A17" s="179"/>
      <c r="B17" s="170" t="str">
        <f>'Summary Data Part C'!$P$1</f>
        <v>School #10</v>
      </c>
      <c r="C17" s="171"/>
      <c r="D17" s="180"/>
      <c r="E17" s="174"/>
      <c r="F17" s="174"/>
      <c r="G17" s="174"/>
      <c r="H17" s="174"/>
      <c r="I17" s="174"/>
      <c r="J17" s="175"/>
      <c r="K17" s="176"/>
      <c r="L17" s="176"/>
      <c r="M17" s="176"/>
      <c r="N17" s="176"/>
      <c r="O17" s="176"/>
      <c r="P17" s="176"/>
      <c r="Q17" s="177"/>
      <c r="R17" s="177"/>
      <c r="S17" s="177"/>
      <c r="T17" s="177"/>
      <c r="U17" s="177"/>
      <c r="V17" s="177"/>
      <c r="W17" s="178">
        <f t="shared" si="0"/>
        <v>0</v>
      </c>
      <c r="X17" s="168"/>
      <c r="Y17" s="168"/>
      <c r="Z17" s="168"/>
    </row>
    <row r="18" spans="1:26" ht="16.5" customHeight="1" x14ac:dyDescent="0.3">
      <c r="A18" s="179"/>
      <c r="B18" s="170" t="str">
        <f>'Summary Data Part C'!$Q$1</f>
        <v>School #11</v>
      </c>
      <c r="C18" s="171"/>
      <c r="D18" s="180"/>
      <c r="E18" s="174"/>
      <c r="F18" s="174"/>
      <c r="G18" s="174"/>
      <c r="H18" s="174"/>
      <c r="I18" s="174"/>
      <c r="J18" s="175"/>
      <c r="K18" s="176"/>
      <c r="L18" s="176"/>
      <c r="M18" s="176"/>
      <c r="N18" s="176"/>
      <c r="O18" s="176"/>
      <c r="P18" s="176"/>
      <c r="Q18" s="177"/>
      <c r="R18" s="177"/>
      <c r="S18" s="177"/>
      <c r="T18" s="177"/>
      <c r="U18" s="177"/>
      <c r="V18" s="177"/>
      <c r="W18" s="178">
        <f t="shared" si="0"/>
        <v>0</v>
      </c>
      <c r="X18" s="168"/>
      <c r="Y18" s="168"/>
      <c r="Z18" s="168"/>
    </row>
    <row r="19" spans="1:26" ht="16.5" customHeight="1" x14ac:dyDescent="0.3">
      <c r="A19" s="179"/>
      <c r="B19" s="170" t="str">
        <f>'Summary Data Part C'!$R$1</f>
        <v>School #12</v>
      </c>
      <c r="C19" s="171"/>
      <c r="D19" s="180"/>
      <c r="E19" s="174"/>
      <c r="F19" s="174"/>
      <c r="G19" s="174"/>
      <c r="H19" s="174"/>
      <c r="I19" s="174"/>
      <c r="J19" s="175"/>
      <c r="K19" s="176"/>
      <c r="L19" s="176"/>
      <c r="M19" s="176"/>
      <c r="N19" s="176"/>
      <c r="O19" s="176"/>
      <c r="P19" s="176"/>
      <c r="Q19" s="177"/>
      <c r="R19" s="177"/>
      <c r="S19" s="177"/>
      <c r="T19" s="177"/>
      <c r="U19" s="177"/>
      <c r="V19" s="177"/>
      <c r="W19" s="178">
        <f t="shared" si="0"/>
        <v>0</v>
      </c>
      <c r="X19" s="168"/>
      <c r="Y19" s="168"/>
      <c r="Z19" s="168"/>
    </row>
    <row r="20" spans="1:26" ht="16.5" customHeight="1" x14ac:dyDescent="0.3">
      <c r="A20" s="179"/>
      <c r="B20" s="170" t="str">
        <f>'Summary Data Part C'!$S$1</f>
        <v>School #13</v>
      </c>
      <c r="C20" s="171"/>
      <c r="D20" s="180"/>
      <c r="E20" s="174"/>
      <c r="F20" s="174"/>
      <c r="G20" s="174"/>
      <c r="H20" s="174"/>
      <c r="I20" s="174"/>
      <c r="J20" s="175"/>
      <c r="K20" s="176"/>
      <c r="L20" s="176"/>
      <c r="M20" s="176"/>
      <c r="N20" s="176"/>
      <c r="O20" s="176"/>
      <c r="P20" s="176"/>
      <c r="Q20" s="177"/>
      <c r="R20" s="177"/>
      <c r="S20" s="177"/>
      <c r="T20" s="177"/>
      <c r="U20" s="177"/>
      <c r="V20" s="177"/>
      <c r="W20" s="178">
        <f t="shared" si="0"/>
        <v>0</v>
      </c>
      <c r="X20" s="168"/>
      <c r="Y20" s="168"/>
      <c r="Z20" s="168"/>
    </row>
    <row r="21" spans="1:26" ht="16.5" customHeight="1" x14ac:dyDescent="0.3">
      <c r="A21" s="179"/>
      <c r="B21" s="170" t="str">
        <f>'Summary Data Part C'!$T$1</f>
        <v>School #14</v>
      </c>
      <c r="C21" s="171"/>
      <c r="D21" s="180"/>
      <c r="E21" s="174"/>
      <c r="F21" s="174"/>
      <c r="G21" s="174"/>
      <c r="H21" s="174"/>
      <c r="I21" s="174"/>
      <c r="J21" s="175"/>
      <c r="K21" s="176"/>
      <c r="L21" s="176"/>
      <c r="M21" s="176"/>
      <c r="N21" s="176"/>
      <c r="O21" s="176"/>
      <c r="P21" s="176"/>
      <c r="Q21" s="177"/>
      <c r="R21" s="177"/>
      <c r="S21" s="177"/>
      <c r="T21" s="177"/>
      <c r="U21" s="177"/>
      <c r="V21" s="177"/>
      <c r="W21" s="178">
        <f t="shared" si="0"/>
        <v>0</v>
      </c>
      <c r="X21" s="168"/>
      <c r="Y21" s="168"/>
      <c r="Z21" s="168"/>
    </row>
    <row r="22" spans="1:26" ht="16.5" customHeight="1" x14ac:dyDescent="0.3">
      <c r="A22" s="179"/>
      <c r="B22" s="170" t="str">
        <f>'Summary Data Part C'!$U$1</f>
        <v>School #15</v>
      </c>
      <c r="C22" s="171"/>
      <c r="D22" s="180"/>
      <c r="E22" s="174"/>
      <c r="F22" s="174"/>
      <c r="G22" s="174"/>
      <c r="H22" s="174"/>
      <c r="I22" s="174"/>
      <c r="J22" s="175"/>
      <c r="K22" s="176"/>
      <c r="L22" s="176"/>
      <c r="M22" s="176"/>
      <c r="N22" s="176"/>
      <c r="O22" s="176"/>
      <c r="P22" s="176"/>
      <c r="Q22" s="177"/>
      <c r="R22" s="177"/>
      <c r="S22" s="177"/>
      <c r="T22" s="177"/>
      <c r="U22" s="177"/>
      <c r="V22" s="177"/>
      <c r="W22" s="178">
        <f t="shared" si="0"/>
        <v>0</v>
      </c>
      <c r="X22" s="168"/>
      <c r="Y22" s="168"/>
      <c r="Z22" s="168"/>
    </row>
    <row r="23" spans="1:26" ht="16.5" customHeight="1" x14ac:dyDescent="0.3">
      <c r="A23" s="179"/>
      <c r="B23" s="170" t="str">
        <f>'Summary Data Part C'!$V$1</f>
        <v>School #16</v>
      </c>
      <c r="C23" s="171"/>
      <c r="D23" s="180"/>
      <c r="E23" s="174"/>
      <c r="F23" s="174"/>
      <c r="G23" s="174"/>
      <c r="H23" s="174"/>
      <c r="I23" s="174"/>
      <c r="J23" s="175"/>
      <c r="K23" s="176"/>
      <c r="L23" s="176"/>
      <c r="M23" s="176"/>
      <c r="N23" s="176"/>
      <c r="O23" s="176"/>
      <c r="P23" s="176"/>
      <c r="Q23" s="177"/>
      <c r="R23" s="177"/>
      <c r="S23" s="177"/>
      <c r="T23" s="177"/>
      <c r="U23" s="177"/>
      <c r="V23" s="177"/>
      <c r="W23" s="178">
        <f t="shared" si="0"/>
        <v>0</v>
      </c>
      <c r="X23" s="168"/>
      <c r="Y23" s="168"/>
      <c r="Z23" s="168"/>
    </row>
    <row r="24" spans="1:26" ht="16.5" customHeight="1" x14ac:dyDescent="0.3">
      <c r="A24" s="179"/>
      <c r="B24" s="170" t="str">
        <f>'Summary Data Part C'!$W$1</f>
        <v>School #17</v>
      </c>
      <c r="C24" s="171"/>
      <c r="D24" s="180"/>
      <c r="E24" s="174"/>
      <c r="F24" s="174"/>
      <c r="G24" s="174"/>
      <c r="H24" s="174"/>
      <c r="I24" s="174"/>
      <c r="J24" s="175"/>
      <c r="K24" s="176"/>
      <c r="L24" s="176"/>
      <c r="M24" s="176"/>
      <c r="N24" s="176"/>
      <c r="O24" s="176"/>
      <c r="P24" s="176"/>
      <c r="Q24" s="177"/>
      <c r="R24" s="177"/>
      <c r="S24" s="177"/>
      <c r="T24" s="177"/>
      <c r="U24" s="177"/>
      <c r="V24" s="177"/>
      <c r="W24" s="178">
        <f t="shared" si="0"/>
        <v>0</v>
      </c>
      <c r="X24" s="168"/>
      <c r="Y24" s="168"/>
      <c r="Z24" s="168"/>
    </row>
    <row r="25" spans="1:26" ht="16.5" customHeight="1" x14ac:dyDescent="0.3">
      <c r="A25" s="121" t="s">
        <v>639</v>
      </c>
      <c r="B25" s="120"/>
      <c r="C25" s="120"/>
      <c r="D25" s="119"/>
      <c r="E25" s="181"/>
      <c r="F25" s="181"/>
      <c r="G25" s="120"/>
      <c r="H25" s="120"/>
      <c r="I25" s="120"/>
      <c r="J25" s="120"/>
      <c r="K25" s="146">
        <f t="shared" ref="K25:W25" si="1">SUM(K8:K24)</f>
        <v>462</v>
      </c>
      <c r="L25" s="146">
        <f t="shared" si="1"/>
        <v>29</v>
      </c>
      <c r="M25" s="146">
        <f t="shared" si="1"/>
        <v>10</v>
      </c>
      <c r="N25" s="146">
        <f t="shared" si="1"/>
        <v>240</v>
      </c>
      <c r="O25" s="146">
        <f t="shared" si="1"/>
        <v>2</v>
      </c>
      <c r="P25" s="146">
        <f t="shared" si="1"/>
        <v>95</v>
      </c>
      <c r="Q25" s="182">
        <f t="shared" si="1"/>
        <v>7</v>
      </c>
      <c r="R25" s="182">
        <f t="shared" si="1"/>
        <v>37</v>
      </c>
      <c r="S25" s="182">
        <f t="shared" si="1"/>
        <v>11</v>
      </c>
      <c r="T25" s="182">
        <f t="shared" si="1"/>
        <v>5</v>
      </c>
      <c r="U25" s="182">
        <f t="shared" si="1"/>
        <v>8</v>
      </c>
      <c r="V25" s="182">
        <f t="shared" si="1"/>
        <v>33</v>
      </c>
      <c r="W25" s="182">
        <f t="shared" si="1"/>
        <v>101</v>
      </c>
      <c r="X25" s="168"/>
      <c r="Y25" s="168"/>
      <c r="Z25" s="168"/>
    </row>
    <row r="26" spans="1:26" ht="16.5" customHeight="1" x14ac:dyDescent="0.3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16.5" customHeight="1" x14ac:dyDescent="0.3">
      <c r="A27" s="120"/>
      <c r="B27" s="120"/>
      <c r="C27" s="120"/>
      <c r="D27" s="120"/>
      <c r="E27" s="120"/>
      <c r="F27" s="120"/>
      <c r="G27" s="120"/>
      <c r="H27" s="120"/>
      <c r="I27" s="120"/>
      <c r="J27" s="120" t="s">
        <v>640</v>
      </c>
      <c r="K27" s="120" t="s">
        <v>641</v>
      </c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spans="1:26" ht="16.5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 t="s">
        <v>642</v>
      </c>
      <c r="K28" s="183">
        <f>'Summary Data Part A'!F58</f>
        <v>491</v>
      </c>
      <c r="L28" s="184" t="s">
        <v>643</v>
      </c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spans="1:26" ht="16.5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ht="16.5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16.5" customHeight="1" x14ac:dyDescent="0.3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ht="16.5" customHeight="1" x14ac:dyDescent="0.3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ht="16.5" customHeight="1" x14ac:dyDescent="0.3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ht="16.5" customHeight="1" x14ac:dyDescent="0.3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16.5" customHeight="1" x14ac:dyDescent="0.3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 ht="16.5" customHeight="1" x14ac:dyDescent="0.3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ht="16.5" customHeight="1" x14ac:dyDescent="0.3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16.5" customHeight="1" x14ac:dyDescent="0.3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ht="16.5" customHeight="1" x14ac:dyDescent="0.3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ht="16.5" customHeight="1" x14ac:dyDescent="0.3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ht="16.5" customHeight="1" x14ac:dyDescent="0.3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16.5" customHeight="1" x14ac:dyDescent="0.3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ht="16.5" customHeight="1" x14ac:dyDescent="0.3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ht="16.5" customHeight="1" x14ac:dyDescent="0.3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ht="16.5" customHeight="1" x14ac:dyDescent="0.3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16.5" customHeight="1" x14ac:dyDescent="0.3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ht="16.5" customHeight="1" x14ac:dyDescent="0.3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6.5" customHeight="1" x14ac:dyDescent="0.3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6.5" customHeight="1" x14ac:dyDescent="0.3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6.5" customHeight="1" x14ac:dyDescent="0.3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 ht="16.5" customHeight="1" x14ac:dyDescent="0.3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 ht="16.5" customHeight="1" x14ac:dyDescent="0.3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 ht="16.5" customHeight="1" x14ac:dyDescent="0.3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 ht="16.5" customHeight="1" x14ac:dyDescent="0.3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6.5" customHeight="1" x14ac:dyDescent="0.3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16.5" customHeight="1" x14ac:dyDescent="0.3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16.5" customHeight="1" x14ac:dyDescent="0.3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 ht="16.5" customHeight="1" x14ac:dyDescent="0.3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 ht="16.5" customHeight="1" x14ac:dyDescent="0.3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16.5" customHeight="1" x14ac:dyDescent="0.3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 ht="16.5" customHeight="1" x14ac:dyDescent="0.3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 ht="16.5" customHeight="1" x14ac:dyDescent="0.3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16.5" customHeight="1" x14ac:dyDescent="0.3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6.5" customHeight="1" x14ac:dyDescent="0.3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16.5" customHeight="1" x14ac:dyDescent="0.3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6.5" customHeight="1" x14ac:dyDescent="0.3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6.5" customHeight="1" x14ac:dyDescent="0.3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 ht="16.5" customHeight="1" x14ac:dyDescent="0.3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 ht="16.5" customHeight="1" x14ac:dyDescent="0.3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6.5" customHeight="1" x14ac:dyDescent="0.3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16.5" customHeight="1" x14ac:dyDescent="0.3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 ht="16.5" customHeight="1" x14ac:dyDescent="0.3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16.5" customHeight="1" x14ac:dyDescent="0.3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 ht="16.5" customHeight="1" x14ac:dyDescent="0.3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 ht="16.5" customHeight="1" x14ac:dyDescent="0.3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 ht="16.5" customHeight="1" x14ac:dyDescent="0.3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 ht="16.5" customHeight="1" x14ac:dyDescent="0.3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 ht="16.5" customHeight="1" x14ac:dyDescent="0.3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 ht="16.5" customHeight="1" x14ac:dyDescent="0.3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 ht="16.5" customHeight="1" x14ac:dyDescent="0.3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 ht="16.5" customHeight="1" x14ac:dyDescent="0.3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16.5" customHeight="1" x14ac:dyDescent="0.3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 ht="16.5" customHeight="1" x14ac:dyDescent="0.3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6.5" customHeight="1" x14ac:dyDescent="0.3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 ht="16.5" customHeight="1" x14ac:dyDescent="0.3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 ht="16.5" customHeight="1" x14ac:dyDescent="0.3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16.5" customHeight="1" x14ac:dyDescent="0.3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 ht="16.5" customHeight="1" x14ac:dyDescent="0.3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16.5" customHeight="1" x14ac:dyDescent="0.3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 ht="16.5" customHeight="1" x14ac:dyDescent="0.3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 ht="16.5" customHeight="1" x14ac:dyDescent="0.3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 ht="16.5" customHeight="1" x14ac:dyDescent="0.3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ht="16.5" customHeight="1" x14ac:dyDescent="0.3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 ht="16.5" customHeight="1" x14ac:dyDescent="0.3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 ht="16.5" customHeight="1" x14ac:dyDescent="0.3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 ht="16.5" customHeight="1" x14ac:dyDescent="0.3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 ht="16.5" customHeight="1" x14ac:dyDescent="0.3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 ht="16.5" customHeight="1" x14ac:dyDescent="0.3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6.5" customHeight="1" x14ac:dyDescent="0.3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 ht="16.5" customHeight="1" x14ac:dyDescent="0.3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 ht="16.5" customHeight="1" x14ac:dyDescent="0.3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 ht="16.5" customHeight="1" x14ac:dyDescent="0.3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 ht="16.5" customHeight="1" x14ac:dyDescent="0.3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 ht="16.5" customHeight="1" x14ac:dyDescent="0.3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 ht="16.5" customHeight="1" x14ac:dyDescent="0.3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 ht="16.5" customHeight="1" x14ac:dyDescent="0.3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 ht="16.5" customHeight="1" x14ac:dyDescent="0.3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 ht="16.5" customHeight="1" x14ac:dyDescent="0.3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 ht="16.5" customHeight="1" x14ac:dyDescent="0.3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 ht="16.5" customHeight="1" x14ac:dyDescent="0.3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 ht="16.5" customHeight="1" x14ac:dyDescent="0.3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 ht="16.5" customHeight="1" x14ac:dyDescent="0.3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 ht="16.5" customHeight="1" x14ac:dyDescent="0.3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 ht="16.5" customHeight="1" x14ac:dyDescent="0.3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 ht="16.5" customHeight="1" x14ac:dyDescent="0.3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 ht="16.5" customHeight="1" x14ac:dyDescent="0.3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 ht="16.5" customHeight="1" x14ac:dyDescent="0.3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 ht="16.5" customHeight="1" x14ac:dyDescent="0.3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6.5" customHeight="1" x14ac:dyDescent="0.3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6.5" customHeight="1" x14ac:dyDescent="0.3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6.5" customHeight="1" x14ac:dyDescent="0.3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 ht="16.5" customHeight="1" x14ac:dyDescent="0.3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 ht="16.5" customHeight="1" x14ac:dyDescent="0.3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 ht="16.5" customHeight="1" x14ac:dyDescent="0.3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 ht="16.5" customHeight="1" x14ac:dyDescent="0.3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 ht="16.5" customHeight="1" x14ac:dyDescent="0.3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 ht="16.5" customHeight="1" x14ac:dyDescent="0.3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 ht="16.5" customHeight="1" x14ac:dyDescent="0.3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16.5" customHeight="1" x14ac:dyDescent="0.3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16.5" customHeight="1" x14ac:dyDescent="0.3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 ht="16.5" customHeight="1" x14ac:dyDescent="0.3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 ht="16.5" customHeight="1" x14ac:dyDescent="0.3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 ht="16.5" customHeight="1" x14ac:dyDescent="0.3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16.5" customHeight="1" x14ac:dyDescent="0.3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 ht="16.5" customHeight="1" x14ac:dyDescent="0.3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 ht="16.5" customHeight="1" x14ac:dyDescent="0.3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 ht="16.5" customHeight="1" x14ac:dyDescent="0.3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 ht="16.5" customHeight="1" x14ac:dyDescent="0.3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 ht="16.5" customHeight="1" x14ac:dyDescent="0.3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 ht="16.5" customHeight="1" x14ac:dyDescent="0.3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 ht="16.5" customHeight="1" x14ac:dyDescent="0.3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6.5" customHeight="1" x14ac:dyDescent="0.3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 ht="16.5" customHeight="1" x14ac:dyDescent="0.3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 ht="16.5" customHeight="1" x14ac:dyDescent="0.3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 ht="16.5" customHeight="1" x14ac:dyDescent="0.3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 ht="16.5" customHeight="1" x14ac:dyDescent="0.3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 ht="16.5" customHeight="1" x14ac:dyDescent="0.3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 ht="16.5" customHeight="1" x14ac:dyDescent="0.3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 ht="16.5" customHeight="1" x14ac:dyDescent="0.3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 ht="16.5" customHeight="1" x14ac:dyDescent="0.3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 ht="16.5" customHeight="1" x14ac:dyDescent="0.3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 ht="16.5" customHeight="1" x14ac:dyDescent="0.3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 ht="16.5" customHeight="1" x14ac:dyDescent="0.3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 ht="16.5" customHeight="1" x14ac:dyDescent="0.3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 ht="16.5" customHeight="1" x14ac:dyDescent="0.3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 ht="16.5" customHeight="1" x14ac:dyDescent="0.3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 ht="16.5" customHeight="1" x14ac:dyDescent="0.3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 ht="16.5" customHeight="1" x14ac:dyDescent="0.3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 ht="16.5" customHeight="1" x14ac:dyDescent="0.3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 ht="16.5" customHeight="1" x14ac:dyDescent="0.3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 ht="16.5" customHeight="1" x14ac:dyDescent="0.3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 ht="16.5" customHeight="1" x14ac:dyDescent="0.3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ht="16.5" customHeight="1" x14ac:dyDescent="0.3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ht="16.5" customHeight="1" x14ac:dyDescent="0.3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 ht="16.5" customHeight="1" x14ac:dyDescent="0.3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 ht="16.5" customHeight="1" x14ac:dyDescent="0.3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 ht="16.5" customHeight="1" x14ac:dyDescent="0.3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 ht="16.5" customHeight="1" x14ac:dyDescent="0.3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 ht="16.5" customHeight="1" x14ac:dyDescent="0.3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 ht="16.5" customHeight="1" x14ac:dyDescent="0.3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 ht="16.5" customHeight="1" x14ac:dyDescent="0.3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 ht="16.5" customHeight="1" x14ac:dyDescent="0.3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 ht="16.5" customHeight="1" x14ac:dyDescent="0.3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 ht="16.5" customHeight="1" x14ac:dyDescent="0.3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 ht="16.5" customHeight="1" x14ac:dyDescent="0.3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 ht="16.5" customHeight="1" x14ac:dyDescent="0.3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 ht="16.5" customHeight="1" x14ac:dyDescent="0.3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 ht="16.5" customHeight="1" x14ac:dyDescent="0.3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 ht="16.5" customHeight="1" x14ac:dyDescent="0.3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 ht="16.5" customHeight="1" x14ac:dyDescent="0.3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 ht="16.5" customHeight="1" x14ac:dyDescent="0.3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 ht="16.5" customHeight="1" x14ac:dyDescent="0.3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 ht="16.5" customHeight="1" x14ac:dyDescent="0.3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 ht="16.5" customHeight="1" x14ac:dyDescent="0.3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 ht="16.5" customHeight="1" x14ac:dyDescent="0.3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 ht="16.5" customHeight="1" x14ac:dyDescent="0.3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 ht="16.5" customHeight="1" x14ac:dyDescent="0.3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 ht="16.5" customHeight="1" x14ac:dyDescent="0.3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 ht="16.5" customHeight="1" x14ac:dyDescent="0.3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 ht="16.5" customHeight="1" x14ac:dyDescent="0.3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 ht="16.5" customHeight="1" x14ac:dyDescent="0.3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 ht="16.5" customHeight="1" x14ac:dyDescent="0.3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 ht="16.5" customHeight="1" x14ac:dyDescent="0.3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 ht="16.5" customHeight="1" x14ac:dyDescent="0.3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 ht="16.5" customHeight="1" x14ac:dyDescent="0.3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 ht="16.5" customHeight="1" x14ac:dyDescent="0.3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 ht="16.5" customHeight="1" x14ac:dyDescent="0.3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 ht="16.5" customHeight="1" x14ac:dyDescent="0.3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 ht="16.5" customHeight="1" x14ac:dyDescent="0.3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 ht="16.5" customHeight="1" x14ac:dyDescent="0.3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 ht="16.5" customHeight="1" x14ac:dyDescent="0.3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 ht="16.5" customHeight="1" x14ac:dyDescent="0.3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 ht="16.5" customHeight="1" x14ac:dyDescent="0.3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 ht="16.5" customHeight="1" x14ac:dyDescent="0.3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 ht="16.5" customHeight="1" x14ac:dyDescent="0.3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16.5" customHeight="1" x14ac:dyDescent="0.3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16.5" customHeight="1" x14ac:dyDescent="0.3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16.5" customHeight="1" x14ac:dyDescent="0.3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16.5" customHeight="1" x14ac:dyDescent="0.3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 ht="16.5" customHeight="1" x14ac:dyDescent="0.3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 ht="16.5" customHeight="1" x14ac:dyDescent="0.3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 ht="16.5" customHeight="1" x14ac:dyDescent="0.3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 ht="16.5" customHeight="1" x14ac:dyDescent="0.3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 ht="16.5" customHeight="1" x14ac:dyDescent="0.3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 ht="16.5" customHeight="1" x14ac:dyDescent="0.3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 ht="16.5" customHeight="1" x14ac:dyDescent="0.3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 ht="16.5" customHeight="1" x14ac:dyDescent="0.3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 ht="16.5" customHeight="1" x14ac:dyDescent="0.3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 ht="16.5" customHeight="1" x14ac:dyDescent="0.3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 ht="16.5" customHeight="1" x14ac:dyDescent="0.3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spans="1:26" ht="16.5" customHeight="1" x14ac:dyDescent="0.3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spans="1:26" ht="16.5" customHeight="1" x14ac:dyDescent="0.3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spans="1:26" ht="16.5" customHeight="1" x14ac:dyDescent="0.3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spans="1:26" ht="16.5" customHeight="1" x14ac:dyDescent="0.3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spans="1:26" ht="16.5" customHeight="1" x14ac:dyDescent="0.3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spans="1:26" ht="16.5" customHeight="1" x14ac:dyDescent="0.3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spans="1:26" ht="16.5" customHeight="1" x14ac:dyDescent="0.3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spans="1:26" ht="16.5" customHeight="1" x14ac:dyDescent="0.3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spans="1:26" ht="16.5" customHeight="1" x14ac:dyDescent="0.3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spans="1:26" ht="16.5" customHeight="1" x14ac:dyDescent="0.3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spans="1:26" ht="16.5" customHeight="1" x14ac:dyDescent="0.3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spans="1:26" ht="16.5" customHeight="1" x14ac:dyDescent="0.3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spans="1:26" ht="16.5" customHeight="1" x14ac:dyDescent="0.3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spans="1:26" ht="16.5" customHeight="1" x14ac:dyDescent="0.3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spans="1:26" ht="16.5" customHeight="1" x14ac:dyDescent="0.3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spans="1:26" ht="16.5" customHeight="1" x14ac:dyDescent="0.3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spans="1:26" ht="16.5" customHeight="1" x14ac:dyDescent="0.3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spans="1:26" ht="16.5" customHeight="1" x14ac:dyDescent="0.3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spans="1:26" ht="16.5" customHeight="1" x14ac:dyDescent="0.3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spans="1:26" ht="16.5" customHeight="1" x14ac:dyDescent="0.3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spans="1:26" ht="16.5" customHeight="1" x14ac:dyDescent="0.3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spans="1:26" ht="16.5" customHeight="1" x14ac:dyDescent="0.3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spans="1:26" ht="16.5" customHeight="1" x14ac:dyDescent="0.3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spans="1:26" ht="16.5" customHeight="1" x14ac:dyDescent="0.3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spans="1:26" ht="16.5" customHeight="1" x14ac:dyDescent="0.3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spans="1:26" ht="16.5" customHeight="1" x14ac:dyDescent="0.3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spans="1:26" ht="16.5" customHeight="1" x14ac:dyDescent="0.3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spans="1:26" ht="16.5" customHeight="1" x14ac:dyDescent="0.3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spans="1:26" ht="16.5" customHeight="1" x14ac:dyDescent="0.3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spans="1:26" ht="16.5" customHeight="1" x14ac:dyDescent="0.3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spans="1:26" ht="16.5" customHeight="1" x14ac:dyDescent="0.3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spans="1:26" ht="16.5" customHeight="1" x14ac:dyDescent="0.3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spans="1:26" ht="16.5" customHeight="1" x14ac:dyDescent="0.3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spans="1:26" ht="16.5" customHeight="1" x14ac:dyDescent="0.3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spans="1:26" ht="16.5" customHeight="1" x14ac:dyDescent="0.3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spans="1:26" ht="16.5" customHeight="1" x14ac:dyDescent="0.3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spans="1:26" ht="16.5" customHeight="1" x14ac:dyDescent="0.3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spans="1:26" ht="16.5" customHeight="1" x14ac:dyDescent="0.3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spans="1:26" ht="16.5" customHeight="1" x14ac:dyDescent="0.3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spans="1:26" ht="16.5" customHeight="1" x14ac:dyDescent="0.3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spans="1:26" ht="16.5" customHeight="1" x14ac:dyDescent="0.3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spans="1:26" ht="16.5" customHeight="1" x14ac:dyDescent="0.3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spans="1:26" ht="16.5" customHeight="1" x14ac:dyDescent="0.3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spans="1:26" ht="16.5" customHeight="1" x14ac:dyDescent="0.3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spans="1:26" ht="16.5" customHeight="1" x14ac:dyDescent="0.3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spans="1:26" ht="16.5" customHeight="1" x14ac:dyDescent="0.3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spans="1:26" ht="16.5" customHeight="1" x14ac:dyDescent="0.3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spans="1:26" ht="16.5" customHeight="1" x14ac:dyDescent="0.3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spans="1:26" ht="16.5" customHeight="1" x14ac:dyDescent="0.3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spans="1:26" ht="16.5" customHeight="1" x14ac:dyDescent="0.3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spans="1:26" ht="16.5" customHeight="1" x14ac:dyDescent="0.3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spans="1:26" ht="16.5" customHeight="1" x14ac:dyDescent="0.3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spans="1:26" ht="16.5" customHeight="1" x14ac:dyDescent="0.3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spans="1:26" ht="16.5" customHeight="1" x14ac:dyDescent="0.3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16.5" customHeight="1" x14ac:dyDescent="0.3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16.5" customHeight="1" x14ac:dyDescent="0.3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16.5" customHeight="1" x14ac:dyDescent="0.3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16.5" customHeight="1" x14ac:dyDescent="0.3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16.5" customHeight="1" x14ac:dyDescent="0.3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16.5" customHeight="1" x14ac:dyDescent="0.3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16.5" customHeight="1" x14ac:dyDescent="0.3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16.5" customHeight="1" x14ac:dyDescent="0.3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16.5" customHeight="1" x14ac:dyDescent="0.3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16.5" customHeight="1" x14ac:dyDescent="0.3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16.5" customHeight="1" x14ac:dyDescent="0.3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16.5" customHeight="1" x14ac:dyDescent="0.3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16.5" customHeight="1" x14ac:dyDescent="0.3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16.5" customHeight="1" x14ac:dyDescent="0.3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16.5" customHeight="1" x14ac:dyDescent="0.3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16.5" customHeight="1" x14ac:dyDescent="0.3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16.5" customHeight="1" x14ac:dyDescent="0.3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16.5" customHeight="1" x14ac:dyDescent="0.3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16.5" customHeight="1" x14ac:dyDescent="0.3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16.5" customHeight="1" x14ac:dyDescent="0.3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16.5" customHeight="1" x14ac:dyDescent="0.3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16.5" customHeight="1" x14ac:dyDescent="0.3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16.5" customHeight="1" x14ac:dyDescent="0.3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16.5" customHeight="1" x14ac:dyDescent="0.3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16.5" customHeight="1" x14ac:dyDescent="0.3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16.5" customHeight="1" x14ac:dyDescent="0.3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16.5" customHeight="1" x14ac:dyDescent="0.3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16.5" customHeight="1" x14ac:dyDescent="0.3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16.5" customHeight="1" x14ac:dyDescent="0.3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16.5" customHeight="1" x14ac:dyDescent="0.3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16.5" customHeight="1" x14ac:dyDescent="0.3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16.5" customHeight="1" x14ac:dyDescent="0.3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16.5" customHeight="1" x14ac:dyDescent="0.3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16.5" customHeight="1" x14ac:dyDescent="0.3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16.5" customHeight="1" x14ac:dyDescent="0.3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16.5" customHeight="1" x14ac:dyDescent="0.3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16.5" customHeight="1" x14ac:dyDescent="0.3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16.5" customHeight="1" x14ac:dyDescent="0.3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16.5" customHeight="1" x14ac:dyDescent="0.3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16.5" customHeight="1" x14ac:dyDescent="0.3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16.5" customHeight="1" x14ac:dyDescent="0.3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16.5" customHeight="1" x14ac:dyDescent="0.3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16.5" customHeight="1" x14ac:dyDescent="0.3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16.5" customHeight="1" x14ac:dyDescent="0.3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16.5" customHeight="1" x14ac:dyDescent="0.3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16.5" customHeight="1" x14ac:dyDescent="0.3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16.5" customHeight="1" x14ac:dyDescent="0.3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16.5" customHeight="1" x14ac:dyDescent="0.3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16.5" customHeight="1" x14ac:dyDescent="0.3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16.5" customHeight="1" x14ac:dyDescent="0.3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16.5" customHeight="1" x14ac:dyDescent="0.3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16.5" customHeight="1" x14ac:dyDescent="0.3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16.5" customHeight="1" x14ac:dyDescent="0.3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16.5" customHeight="1" x14ac:dyDescent="0.3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16.5" customHeight="1" x14ac:dyDescent="0.3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16.5" customHeight="1" x14ac:dyDescent="0.3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16.5" customHeight="1" x14ac:dyDescent="0.3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16.5" customHeight="1" x14ac:dyDescent="0.3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16.5" customHeight="1" x14ac:dyDescent="0.3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16.5" customHeight="1" x14ac:dyDescent="0.3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16.5" customHeight="1" x14ac:dyDescent="0.3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16.5" customHeight="1" x14ac:dyDescent="0.3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16.5" customHeight="1" x14ac:dyDescent="0.3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16.5" customHeight="1" x14ac:dyDescent="0.3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16.5" customHeight="1" x14ac:dyDescent="0.3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16.5" customHeight="1" x14ac:dyDescent="0.3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16.5" customHeight="1" x14ac:dyDescent="0.3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16.5" customHeight="1" x14ac:dyDescent="0.3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16.5" customHeight="1" x14ac:dyDescent="0.3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16.5" customHeight="1" x14ac:dyDescent="0.3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16.5" customHeight="1" x14ac:dyDescent="0.3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16.5" customHeight="1" x14ac:dyDescent="0.3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16.5" customHeight="1" x14ac:dyDescent="0.3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16.5" customHeight="1" x14ac:dyDescent="0.3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16.5" customHeight="1" x14ac:dyDescent="0.3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16.5" customHeight="1" x14ac:dyDescent="0.3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16.5" customHeight="1" x14ac:dyDescent="0.3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16.5" customHeight="1" x14ac:dyDescent="0.3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16.5" customHeight="1" x14ac:dyDescent="0.3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16.5" customHeight="1" x14ac:dyDescent="0.3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16.5" customHeight="1" x14ac:dyDescent="0.3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16.5" customHeight="1" x14ac:dyDescent="0.3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16.5" customHeight="1" x14ac:dyDescent="0.3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16.5" customHeight="1" x14ac:dyDescent="0.3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16.5" customHeight="1" x14ac:dyDescent="0.3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16.5" customHeight="1" x14ac:dyDescent="0.3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16.5" customHeight="1" x14ac:dyDescent="0.3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16.5" customHeight="1" x14ac:dyDescent="0.3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16.5" customHeight="1" x14ac:dyDescent="0.3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16.5" customHeight="1" x14ac:dyDescent="0.3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16.5" customHeight="1" x14ac:dyDescent="0.3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16.5" customHeight="1" x14ac:dyDescent="0.3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16.5" customHeight="1" x14ac:dyDescent="0.3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16.5" customHeight="1" x14ac:dyDescent="0.3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16.5" customHeight="1" x14ac:dyDescent="0.3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16.5" customHeight="1" x14ac:dyDescent="0.3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16.5" customHeight="1" x14ac:dyDescent="0.3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16.5" customHeight="1" x14ac:dyDescent="0.3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16.5" customHeight="1" x14ac:dyDescent="0.3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16.5" customHeight="1" x14ac:dyDescent="0.3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16.5" customHeight="1" x14ac:dyDescent="0.3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16.5" customHeight="1" x14ac:dyDescent="0.3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16.5" customHeight="1" x14ac:dyDescent="0.3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16.5" customHeight="1" x14ac:dyDescent="0.3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16.5" customHeight="1" x14ac:dyDescent="0.3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16.5" customHeight="1" x14ac:dyDescent="0.3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16.5" customHeight="1" x14ac:dyDescent="0.3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16.5" customHeight="1" x14ac:dyDescent="0.3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16.5" customHeight="1" x14ac:dyDescent="0.3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16.5" customHeight="1" x14ac:dyDescent="0.3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16.5" customHeight="1" x14ac:dyDescent="0.3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16.5" customHeight="1" x14ac:dyDescent="0.3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16.5" customHeight="1" x14ac:dyDescent="0.3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16.5" customHeight="1" x14ac:dyDescent="0.3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16.5" customHeight="1" x14ac:dyDescent="0.3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16.5" customHeight="1" x14ac:dyDescent="0.3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16.5" customHeight="1" x14ac:dyDescent="0.3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16.5" customHeight="1" x14ac:dyDescent="0.3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16.5" customHeight="1" x14ac:dyDescent="0.3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16.5" customHeight="1" x14ac:dyDescent="0.3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16.5" customHeight="1" x14ac:dyDescent="0.3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16.5" customHeight="1" x14ac:dyDescent="0.3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16.5" customHeight="1" x14ac:dyDescent="0.3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16.5" customHeight="1" x14ac:dyDescent="0.3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16.5" customHeight="1" x14ac:dyDescent="0.3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16.5" customHeight="1" x14ac:dyDescent="0.3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16.5" customHeight="1" x14ac:dyDescent="0.3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16.5" customHeight="1" x14ac:dyDescent="0.3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16.5" customHeight="1" x14ac:dyDescent="0.3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16.5" customHeight="1" x14ac:dyDescent="0.3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16.5" customHeight="1" x14ac:dyDescent="0.3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16.5" customHeight="1" x14ac:dyDescent="0.3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16.5" customHeight="1" x14ac:dyDescent="0.3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16.5" customHeight="1" x14ac:dyDescent="0.3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16.5" customHeight="1" x14ac:dyDescent="0.3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16.5" customHeight="1" x14ac:dyDescent="0.3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16.5" customHeight="1" x14ac:dyDescent="0.3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16.5" customHeight="1" x14ac:dyDescent="0.3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16.5" customHeight="1" x14ac:dyDescent="0.3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16.5" customHeight="1" x14ac:dyDescent="0.3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16.5" customHeight="1" x14ac:dyDescent="0.3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16.5" customHeight="1" x14ac:dyDescent="0.3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16.5" customHeight="1" x14ac:dyDescent="0.3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16.5" customHeight="1" x14ac:dyDescent="0.3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16.5" customHeight="1" x14ac:dyDescent="0.3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16.5" customHeight="1" x14ac:dyDescent="0.3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16.5" customHeight="1" x14ac:dyDescent="0.3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16.5" customHeight="1" x14ac:dyDescent="0.3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16.5" customHeight="1" x14ac:dyDescent="0.3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16.5" customHeight="1" x14ac:dyDescent="0.3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16.5" customHeight="1" x14ac:dyDescent="0.3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16.5" customHeight="1" x14ac:dyDescent="0.3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16.5" customHeight="1" x14ac:dyDescent="0.3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16.5" customHeight="1" x14ac:dyDescent="0.3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16.5" customHeight="1" x14ac:dyDescent="0.3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16.5" customHeight="1" x14ac:dyDescent="0.3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16.5" customHeight="1" x14ac:dyDescent="0.3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16.5" customHeight="1" x14ac:dyDescent="0.3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16.5" customHeight="1" x14ac:dyDescent="0.3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16.5" customHeight="1" x14ac:dyDescent="0.3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16.5" customHeight="1" x14ac:dyDescent="0.3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16.5" customHeight="1" x14ac:dyDescent="0.3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16.5" customHeight="1" x14ac:dyDescent="0.3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16.5" customHeight="1" x14ac:dyDescent="0.3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16.5" customHeight="1" x14ac:dyDescent="0.3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16.5" customHeight="1" x14ac:dyDescent="0.3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16.5" customHeight="1" x14ac:dyDescent="0.3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16.5" customHeight="1" x14ac:dyDescent="0.3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16.5" customHeight="1" x14ac:dyDescent="0.3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16.5" customHeight="1" x14ac:dyDescent="0.3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16.5" customHeight="1" x14ac:dyDescent="0.3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16.5" customHeight="1" x14ac:dyDescent="0.3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16.5" customHeight="1" x14ac:dyDescent="0.3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16.5" customHeight="1" x14ac:dyDescent="0.3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16.5" customHeight="1" x14ac:dyDescent="0.3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16.5" customHeight="1" x14ac:dyDescent="0.3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16.5" customHeight="1" x14ac:dyDescent="0.3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16.5" customHeight="1" x14ac:dyDescent="0.3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16.5" customHeight="1" x14ac:dyDescent="0.3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16.5" customHeight="1" x14ac:dyDescent="0.3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16.5" customHeight="1" x14ac:dyDescent="0.3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16.5" customHeight="1" x14ac:dyDescent="0.3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16.5" customHeight="1" x14ac:dyDescent="0.3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16.5" customHeight="1" x14ac:dyDescent="0.3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16.5" customHeight="1" x14ac:dyDescent="0.3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16.5" customHeight="1" x14ac:dyDescent="0.3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16.5" customHeight="1" x14ac:dyDescent="0.3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16.5" customHeight="1" x14ac:dyDescent="0.3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16.5" customHeight="1" x14ac:dyDescent="0.3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16.5" customHeight="1" x14ac:dyDescent="0.3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6.5" customHeight="1" x14ac:dyDescent="0.3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6.5" customHeight="1" x14ac:dyDescent="0.3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6.5" customHeight="1" x14ac:dyDescent="0.3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6.5" customHeight="1" x14ac:dyDescent="0.3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6.5" customHeight="1" x14ac:dyDescent="0.3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6.5" customHeight="1" x14ac:dyDescent="0.3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6.5" customHeight="1" x14ac:dyDescent="0.3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6.5" customHeight="1" x14ac:dyDescent="0.3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6.5" customHeight="1" x14ac:dyDescent="0.3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6.5" customHeight="1" x14ac:dyDescent="0.3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6.5" customHeight="1" x14ac:dyDescent="0.3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6.5" customHeight="1" x14ac:dyDescent="0.3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6.5" customHeight="1" x14ac:dyDescent="0.3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6.5" customHeight="1" x14ac:dyDescent="0.3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6.5" customHeight="1" x14ac:dyDescent="0.3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6.5" customHeight="1" x14ac:dyDescent="0.3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6.5" customHeight="1" x14ac:dyDescent="0.3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6.5" customHeight="1" x14ac:dyDescent="0.3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6.5" customHeight="1" x14ac:dyDescent="0.3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6.5" customHeight="1" x14ac:dyDescent="0.3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6.5" customHeight="1" x14ac:dyDescent="0.3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6.5" customHeight="1" x14ac:dyDescent="0.3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6.5" customHeight="1" x14ac:dyDescent="0.3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6.5" customHeight="1" x14ac:dyDescent="0.3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6.5" customHeight="1" x14ac:dyDescent="0.3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6.5" customHeight="1" x14ac:dyDescent="0.3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6.5" customHeight="1" x14ac:dyDescent="0.3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6.5" customHeight="1" x14ac:dyDescent="0.3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6.5" customHeight="1" x14ac:dyDescent="0.3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6.5" customHeight="1" x14ac:dyDescent="0.3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16.5" customHeight="1" x14ac:dyDescent="0.3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16.5" customHeight="1" x14ac:dyDescent="0.3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16.5" customHeight="1" x14ac:dyDescent="0.3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16.5" customHeight="1" x14ac:dyDescent="0.3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16.5" customHeight="1" x14ac:dyDescent="0.3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16.5" customHeight="1" x14ac:dyDescent="0.3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16.5" customHeight="1" x14ac:dyDescent="0.3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16.5" customHeight="1" x14ac:dyDescent="0.3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16.5" customHeight="1" x14ac:dyDescent="0.3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16.5" customHeight="1" x14ac:dyDescent="0.3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16.5" customHeight="1" x14ac:dyDescent="0.3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16.5" customHeight="1" x14ac:dyDescent="0.3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16.5" customHeight="1" x14ac:dyDescent="0.3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16.5" customHeight="1" x14ac:dyDescent="0.3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16.5" customHeight="1" x14ac:dyDescent="0.3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16.5" customHeight="1" x14ac:dyDescent="0.3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16.5" customHeight="1" x14ac:dyDescent="0.3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16.5" customHeight="1" x14ac:dyDescent="0.3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16.5" customHeight="1" x14ac:dyDescent="0.3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16.5" customHeight="1" x14ac:dyDescent="0.3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16.5" customHeight="1" x14ac:dyDescent="0.3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16.5" customHeight="1" x14ac:dyDescent="0.3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16.5" customHeight="1" x14ac:dyDescent="0.3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16.5" customHeight="1" x14ac:dyDescent="0.3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16.5" customHeight="1" x14ac:dyDescent="0.3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16.5" customHeight="1" x14ac:dyDescent="0.3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16.5" customHeight="1" x14ac:dyDescent="0.3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16.5" customHeight="1" x14ac:dyDescent="0.3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16.5" customHeight="1" x14ac:dyDescent="0.3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16.5" customHeight="1" x14ac:dyDescent="0.3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16.5" customHeight="1" x14ac:dyDescent="0.3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16.5" customHeight="1" x14ac:dyDescent="0.3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16.5" customHeight="1" x14ac:dyDescent="0.3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16.5" customHeight="1" x14ac:dyDescent="0.3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16.5" customHeight="1" x14ac:dyDescent="0.3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16.5" customHeight="1" x14ac:dyDescent="0.3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16.5" customHeight="1" x14ac:dyDescent="0.3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16.5" customHeight="1" x14ac:dyDescent="0.3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16.5" customHeight="1" x14ac:dyDescent="0.3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16.5" customHeight="1" x14ac:dyDescent="0.3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16.5" customHeight="1" x14ac:dyDescent="0.3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16.5" customHeight="1" x14ac:dyDescent="0.3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16.5" customHeight="1" x14ac:dyDescent="0.3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16.5" customHeight="1" x14ac:dyDescent="0.3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16.5" customHeight="1" x14ac:dyDescent="0.3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16.5" customHeight="1" x14ac:dyDescent="0.3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16.5" customHeight="1" x14ac:dyDescent="0.3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16.5" customHeight="1" x14ac:dyDescent="0.3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16.5" customHeight="1" x14ac:dyDescent="0.3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16.5" customHeight="1" x14ac:dyDescent="0.3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16.5" customHeight="1" x14ac:dyDescent="0.3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16.5" customHeight="1" x14ac:dyDescent="0.3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16.5" customHeight="1" x14ac:dyDescent="0.3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16.5" customHeight="1" x14ac:dyDescent="0.3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16.5" customHeight="1" x14ac:dyDescent="0.3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16.5" customHeight="1" x14ac:dyDescent="0.3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16.5" customHeight="1" x14ac:dyDescent="0.3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16.5" customHeight="1" x14ac:dyDescent="0.3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16.5" customHeight="1" x14ac:dyDescent="0.3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16.5" customHeight="1" x14ac:dyDescent="0.3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16.5" customHeight="1" x14ac:dyDescent="0.3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16.5" customHeight="1" x14ac:dyDescent="0.3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16.5" customHeight="1" x14ac:dyDescent="0.3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16.5" customHeight="1" x14ac:dyDescent="0.3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16.5" customHeight="1" x14ac:dyDescent="0.3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16.5" customHeight="1" x14ac:dyDescent="0.3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16.5" customHeight="1" x14ac:dyDescent="0.3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16.5" customHeight="1" x14ac:dyDescent="0.3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16.5" customHeight="1" x14ac:dyDescent="0.3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16.5" customHeight="1" x14ac:dyDescent="0.3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16.5" customHeight="1" x14ac:dyDescent="0.3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16.5" customHeight="1" x14ac:dyDescent="0.3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16.5" customHeight="1" x14ac:dyDescent="0.3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16.5" customHeight="1" x14ac:dyDescent="0.3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16.5" customHeight="1" x14ac:dyDescent="0.3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16.5" customHeight="1" x14ac:dyDescent="0.3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16.5" customHeight="1" x14ac:dyDescent="0.3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16.5" customHeight="1" x14ac:dyDescent="0.3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16.5" customHeight="1" x14ac:dyDescent="0.3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16.5" customHeight="1" x14ac:dyDescent="0.3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16.5" customHeight="1" x14ac:dyDescent="0.3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16.5" customHeight="1" x14ac:dyDescent="0.3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16.5" customHeight="1" x14ac:dyDescent="0.3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16.5" customHeight="1" x14ac:dyDescent="0.3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16.5" customHeight="1" x14ac:dyDescent="0.3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16.5" customHeight="1" x14ac:dyDescent="0.3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16.5" customHeight="1" x14ac:dyDescent="0.3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16.5" customHeight="1" x14ac:dyDescent="0.3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16.5" customHeight="1" x14ac:dyDescent="0.3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16.5" customHeight="1" x14ac:dyDescent="0.3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16.5" customHeight="1" x14ac:dyDescent="0.3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16.5" customHeight="1" x14ac:dyDescent="0.3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16.5" customHeight="1" x14ac:dyDescent="0.3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16.5" customHeight="1" x14ac:dyDescent="0.3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6.5" customHeight="1" x14ac:dyDescent="0.3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16.5" customHeight="1" x14ac:dyDescent="0.3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16.5" customHeight="1" x14ac:dyDescent="0.3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16.5" customHeight="1" x14ac:dyDescent="0.3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16.5" customHeight="1" x14ac:dyDescent="0.3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16.5" customHeight="1" x14ac:dyDescent="0.3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16.5" customHeight="1" x14ac:dyDescent="0.3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16.5" customHeight="1" x14ac:dyDescent="0.3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16.5" customHeight="1" x14ac:dyDescent="0.3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16.5" customHeight="1" x14ac:dyDescent="0.3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16.5" customHeight="1" x14ac:dyDescent="0.3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16.5" customHeight="1" x14ac:dyDescent="0.3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16.5" customHeight="1" x14ac:dyDescent="0.3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16.5" customHeight="1" x14ac:dyDescent="0.3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16.5" customHeight="1" x14ac:dyDescent="0.3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16.5" customHeight="1" x14ac:dyDescent="0.3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16.5" customHeight="1" x14ac:dyDescent="0.3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16.5" customHeight="1" x14ac:dyDescent="0.3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16.5" customHeight="1" x14ac:dyDescent="0.3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16.5" customHeight="1" x14ac:dyDescent="0.3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16.5" customHeight="1" x14ac:dyDescent="0.3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16.5" customHeight="1" x14ac:dyDescent="0.3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16.5" customHeight="1" x14ac:dyDescent="0.3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16.5" customHeight="1" x14ac:dyDescent="0.3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16.5" customHeight="1" x14ac:dyDescent="0.3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16.5" customHeight="1" x14ac:dyDescent="0.3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16.5" customHeight="1" x14ac:dyDescent="0.3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16.5" customHeight="1" x14ac:dyDescent="0.3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16.5" customHeight="1" x14ac:dyDescent="0.3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16.5" customHeight="1" x14ac:dyDescent="0.3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16.5" customHeight="1" x14ac:dyDescent="0.3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16.5" customHeight="1" x14ac:dyDescent="0.3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16.5" customHeight="1" x14ac:dyDescent="0.3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16.5" customHeight="1" x14ac:dyDescent="0.3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16.5" customHeight="1" x14ac:dyDescent="0.3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16.5" customHeight="1" x14ac:dyDescent="0.3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16.5" customHeight="1" x14ac:dyDescent="0.3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16.5" customHeight="1" x14ac:dyDescent="0.3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16.5" customHeight="1" x14ac:dyDescent="0.3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16.5" customHeight="1" x14ac:dyDescent="0.3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16.5" customHeight="1" x14ac:dyDescent="0.3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16.5" customHeight="1" x14ac:dyDescent="0.3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16.5" customHeight="1" x14ac:dyDescent="0.3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16.5" customHeight="1" x14ac:dyDescent="0.3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16.5" customHeight="1" x14ac:dyDescent="0.3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16.5" customHeight="1" x14ac:dyDescent="0.3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16.5" customHeight="1" x14ac:dyDescent="0.3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16.5" customHeight="1" x14ac:dyDescent="0.3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16.5" customHeight="1" x14ac:dyDescent="0.3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16.5" customHeight="1" x14ac:dyDescent="0.3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16.5" customHeight="1" x14ac:dyDescent="0.3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16.5" customHeight="1" x14ac:dyDescent="0.3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16.5" customHeight="1" x14ac:dyDescent="0.3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16.5" customHeight="1" x14ac:dyDescent="0.3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16.5" customHeight="1" x14ac:dyDescent="0.3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16.5" customHeight="1" x14ac:dyDescent="0.3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16.5" customHeight="1" x14ac:dyDescent="0.3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16.5" customHeight="1" x14ac:dyDescent="0.3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16.5" customHeight="1" x14ac:dyDescent="0.3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16.5" customHeight="1" x14ac:dyDescent="0.3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16.5" customHeight="1" x14ac:dyDescent="0.3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16.5" customHeight="1" x14ac:dyDescent="0.3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16.5" customHeight="1" x14ac:dyDescent="0.3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16.5" customHeight="1" x14ac:dyDescent="0.3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16.5" customHeight="1" x14ac:dyDescent="0.3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16.5" customHeight="1" x14ac:dyDescent="0.3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16.5" customHeight="1" x14ac:dyDescent="0.3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16.5" customHeight="1" x14ac:dyDescent="0.3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16.5" customHeight="1" x14ac:dyDescent="0.3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16.5" customHeight="1" x14ac:dyDescent="0.3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16.5" customHeight="1" x14ac:dyDescent="0.3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16.5" customHeight="1" x14ac:dyDescent="0.3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16.5" customHeight="1" x14ac:dyDescent="0.3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16.5" customHeight="1" x14ac:dyDescent="0.3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16.5" customHeight="1" x14ac:dyDescent="0.3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16.5" customHeight="1" x14ac:dyDescent="0.3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16.5" customHeight="1" x14ac:dyDescent="0.3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16.5" customHeight="1" x14ac:dyDescent="0.3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16.5" customHeight="1" x14ac:dyDescent="0.3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16.5" customHeight="1" x14ac:dyDescent="0.3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16.5" customHeight="1" x14ac:dyDescent="0.3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16.5" customHeight="1" x14ac:dyDescent="0.3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16.5" customHeight="1" x14ac:dyDescent="0.3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16.5" customHeight="1" x14ac:dyDescent="0.3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16.5" customHeight="1" x14ac:dyDescent="0.3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16.5" customHeight="1" x14ac:dyDescent="0.3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16.5" customHeight="1" x14ac:dyDescent="0.3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16.5" customHeight="1" x14ac:dyDescent="0.3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16.5" customHeight="1" x14ac:dyDescent="0.3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16.5" customHeight="1" x14ac:dyDescent="0.3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16.5" customHeight="1" x14ac:dyDescent="0.3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16.5" customHeight="1" x14ac:dyDescent="0.3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16.5" customHeight="1" x14ac:dyDescent="0.3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16.5" customHeight="1" x14ac:dyDescent="0.3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16.5" customHeight="1" x14ac:dyDescent="0.3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16.5" customHeight="1" x14ac:dyDescent="0.3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16.5" customHeight="1" x14ac:dyDescent="0.3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16.5" customHeight="1" x14ac:dyDescent="0.3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16.5" customHeight="1" x14ac:dyDescent="0.3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16.5" customHeight="1" x14ac:dyDescent="0.3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16.5" customHeight="1" x14ac:dyDescent="0.3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16.5" customHeight="1" x14ac:dyDescent="0.3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16.5" customHeight="1" x14ac:dyDescent="0.3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16.5" customHeight="1" x14ac:dyDescent="0.3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16.5" customHeight="1" x14ac:dyDescent="0.3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16.5" customHeight="1" x14ac:dyDescent="0.3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16.5" customHeight="1" x14ac:dyDescent="0.3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16.5" customHeight="1" x14ac:dyDescent="0.3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16.5" customHeight="1" x14ac:dyDescent="0.3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16.5" customHeight="1" x14ac:dyDescent="0.3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16.5" customHeight="1" x14ac:dyDescent="0.3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16.5" customHeight="1" x14ac:dyDescent="0.3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16.5" customHeight="1" x14ac:dyDescent="0.3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16.5" customHeight="1" x14ac:dyDescent="0.3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16.5" customHeight="1" x14ac:dyDescent="0.3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16.5" customHeight="1" x14ac:dyDescent="0.3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16.5" customHeight="1" x14ac:dyDescent="0.3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16.5" customHeight="1" x14ac:dyDescent="0.3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16.5" customHeight="1" x14ac:dyDescent="0.3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16.5" customHeight="1" x14ac:dyDescent="0.3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16.5" customHeight="1" x14ac:dyDescent="0.3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16.5" customHeight="1" x14ac:dyDescent="0.3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16.5" customHeight="1" x14ac:dyDescent="0.3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16.5" customHeight="1" x14ac:dyDescent="0.3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16.5" customHeight="1" x14ac:dyDescent="0.3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16.5" customHeight="1" x14ac:dyDescent="0.3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16.5" customHeight="1" x14ac:dyDescent="0.3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16.5" customHeight="1" x14ac:dyDescent="0.3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16.5" customHeight="1" x14ac:dyDescent="0.3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16.5" customHeight="1" x14ac:dyDescent="0.3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16.5" customHeight="1" x14ac:dyDescent="0.3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16.5" customHeight="1" x14ac:dyDescent="0.3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16.5" customHeight="1" x14ac:dyDescent="0.3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16.5" customHeight="1" x14ac:dyDescent="0.3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16.5" customHeight="1" x14ac:dyDescent="0.3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16.5" customHeight="1" x14ac:dyDescent="0.3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16.5" customHeight="1" x14ac:dyDescent="0.3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16.5" customHeight="1" x14ac:dyDescent="0.3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16.5" customHeight="1" x14ac:dyDescent="0.3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16.5" customHeight="1" x14ac:dyDescent="0.3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16.5" customHeight="1" x14ac:dyDescent="0.3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16.5" customHeight="1" x14ac:dyDescent="0.3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16.5" customHeight="1" x14ac:dyDescent="0.3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16.5" customHeight="1" x14ac:dyDescent="0.3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16.5" customHeight="1" x14ac:dyDescent="0.3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16.5" customHeight="1" x14ac:dyDescent="0.3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16.5" customHeight="1" x14ac:dyDescent="0.3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16.5" customHeight="1" x14ac:dyDescent="0.3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16.5" customHeight="1" x14ac:dyDescent="0.3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16.5" customHeight="1" x14ac:dyDescent="0.3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16.5" customHeight="1" x14ac:dyDescent="0.3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16.5" customHeight="1" x14ac:dyDescent="0.3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16.5" customHeight="1" x14ac:dyDescent="0.3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16.5" customHeight="1" x14ac:dyDescent="0.3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16.5" customHeight="1" x14ac:dyDescent="0.3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16.5" customHeight="1" x14ac:dyDescent="0.3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16.5" customHeight="1" x14ac:dyDescent="0.3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16.5" customHeight="1" x14ac:dyDescent="0.3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16.5" customHeight="1" x14ac:dyDescent="0.3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16.5" customHeight="1" x14ac:dyDescent="0.3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16.5" customHeight="1" x14ac:dyDescent="0.3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16.5" customHeight="1" x14ac:dyDescent="0.3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16.5" customHeight="1" x14ac:dyDescent="0.3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16.5" customHeight="1" x14ac:dyDescent="0.3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16.5" customHeight="1" x14ac:dyDescent="0.3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16.5" customHeight="1" x14ac:dyDescent="0.3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16.5" customHeight="1" x14ac:dyDescent="0.3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16.5" customHeight="1" x14ac:dyDescent="0.3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16.5" customHeight="1" x14ac:dyDescent="0.3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16.5" customHeight="1" x14ac:dyDescent="0.3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16.5" customHeight="1" x14ac:dyDescent="0.3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16.5" customHeight="1" x14ac:dyDescent="0.3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16.5" customHeight="1" x14ac:dyDescent="0.3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16.5" customHeight="1" x14ac:dyDescent="0.3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16.5" customHeight="1" x14ac:dyDescent="0.3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16.5" customHeight="1" x14ac:dyDescent="0.3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16.5" customHeight="1" x14ac:dyDescent="0.3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16.5" customHeight="1" x14ac:dyDescent="0.3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16.5" customHeight="1" x14ac:dyDescent="0.3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16.5" customHeight="1" x14ac:dyDescent="0.3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16.5" customHeight="1" x14ac:dyDescent="0.3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16.5" customHeight="1" x14ac:dyDescent="0.3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16.5" customHeight="1" x14ac:dyDescent="0.3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16.5" customHeight="1" x14ac:dyDescent="0.3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16.5" customHeight="1" x14ac:dyDescent="0.3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16.5" customHeight="1" x14ac:dyDescent="0.3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16.5" customHeight="1" x14ac:dyDescent="0.3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16.5" customHeight="1" x14ac:dyDescent="0.3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16.5" customHeight="1" x14ac:dyDescent="0.3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16.5" customHeight="1" x14ac:dyDescent="0.3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16.5" customHeight="1" x14ac:dyDescent="0.3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16.5" customHeight="1" x14ac:dyDescent="0.3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16.5" customHeight="1" x14ac:dyDescent="0.3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16.5" customHeight="1" x14ac:dyDescent="0.3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16.5" customHeight="1" x14ac:dyDescent="0.3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16.5" customHeight="1" x14ac:dyDescent="0.3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16.5" customHeight="1" x14ac:dyDescent="0.3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16.5" customHeight="1" x14ac:dyDescent="0.3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16.5" customHeight="1" x14ac:dyDescent="0.3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16.5" customHeight="1" x14ac:dyDescent="0.3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16.5" customHeight="1" x14ac:dyDescent="0.3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16.5" customHeight="1" x14ac:dyDescent="0.3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16.5" customHeight="1" x14ac:dyDescent="0.3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16.5" customHeight="1" x14ac:dyDescent="0.3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16.5" customHeight="1" x14ac:dyDescent="0.3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16.5" customHeight="1" x14ac:dyDescent="0.3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16.5" customHeight="1" x14ac:dyDescent="0.3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16.5" customHeight="1" x14ac:dyDescent="0.3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16.5" customHeight="1" x14ac:dyDescent="0.3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16.5" customHeight="1" x14ac:dyDescent="0.3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16.5" customHeight="1" x14ac:dyDescent="0.3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16.5" customHeight="1" x14ac:dyDescent="0.3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16.5" customHeight="1" x14ac:dyDescent="0.3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16.5" customHeight="1" x14ac:dyDescent="0.3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16.5" customHeight="1" x14ac:dyDescent="0.3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16.5" customHeight="1" x14ac:dyDescent="0.3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16.5" customHeight="1" x14ac:dyDescent="0.3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16.5" customHeight="1" x14ac:dyDescent="0.3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16.5" customHeight="1" x14ac:dyDescent="0.3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16.5" customHeight="1" x14ac:dyDescent="0.3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16.5" customHeight="1" x14ac:dyDescent="0.3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16.5" customHeight="1" x14ac:dyDescent="0.3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16.5" customHeight="1" x14ac:dyDescent="0.3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16.5" customHeight="1" x14ac:dyDescent="0.3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16.5" customHeight="1" x14ac:dyDescent="0.3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16.5" customHeight="1" x14ac:dyDescent="0.3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16.5" customHeight="1" x14ac:dyDescent="0.3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16.5" customHeight="1" x14ac:dyDescent="0.3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16.5" customHeight="1" x14ac:dyDescent="0.3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16.5" customHeight="1" x14ac:dyDescent="0.3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16.5" customHeight="1" x14ac:dyDescent="0.3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16.5" customHeight="1" x14ac:dyDescent="0.3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16.5" customHeight="1" x14ac:dyDescent="0.3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16.5" customHeight="1" x14ac:dyDescent="0.3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16.5" customHeight="1" x14ac:dyDescent="0.3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16.5" customHeight="1" x14ac:dyDescent="0.3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16.5" customHeight="1" x14ac:dyDescent="0.3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16.5" customHeight="1" x14ac:dyDescent="0.3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16.5" customHeight="1" x14ac:dyDescent="0.3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16.5" customHeight="1" x14ac:dyDescent="0.3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16.5" customHeight="1" x14ac:dyDescent="0.3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16.5" customHeight="1" x14ac:dyDescent="0.3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16.5" customHeight="1" x14ac:dyDescent="0.3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16.5" customHeight="1" x14ac:dyDescent="0.3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16.5" customHeight="1" x14ac:dyDescent="0.3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16.5" customHeight="1" x14ac:dyDescent="0.3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16.5" customHeight="1" x14ac:dyDescent="0.3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16.5" customHeight="1" x14ac:dyDescent="0.3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16.5" customHeight="1" x14ac:dyDescent="0.3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16.5" customHeight="1" x14ac:dyDescent="0.3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16.5" customHeight="1" x14ac:dyDescent="0.3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16.5" customHeight="1" x14ac:dyDescent="0.3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16.5" customHeight="1" x14ac:dyDescent="0.3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16.5" customHeight="1" x14ac:dyDescent="0.3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16.5" customHeight="1" x14ac:dyDescent="0.3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16.5" customHeight="1" x14ac:dyDescent="0.3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16.5" customHeight="1" x14ac:dyDescent="0.3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16.5" customHeight="1" x14ac:dyDescent="0.3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16.5" customHeight="1" x14ac:dyDescent="0.3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16.5" customHeight="1" x14ac:dyDescent="0.3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16.5" customHeight="1" x14ac:dyDescent="0.3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16.5" customHeight="1" x14ac:dyDescent="0.3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16.5" customHeight="1" x14ac:dyDescent="0.3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16.5" customHeight="1" x14ac:dyDescent="0.3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16.5" customHeight="1" x14ac:dyDescent="0.3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16.5" customHeight="1" x14ac:dyDescent="0.3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16.5" customHeight="1" x14ac:dyDescent="0.3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16.5" customHeight="1" x14ac:dyDescent="0.3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16.5" customHeight="1" x14ac:dyDescent="0.3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16.5" customHeight="1" x14ac:dyDescent="0.3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16.5" customHeight="1" x14ac:dyDescent="0.3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16.5" customHeight="1" x14ac:dyDescent="0.3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16.5" customHeight="1" x14ac:dyDescent="0.3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16.5" customHeight="1" x14ac:dyDescent="0.3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16.5" customHeight="1" x14ac:dyDescent="0.3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16.5" customHeight="1" x14ac:dyDescent="0.3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16.5" customHeight="1" x14ac:dyDescent="0.3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16.5" customHeight="1" x14ac:dyDescent="0.3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16.5" customHeight="1" x14ac:dyDescent="0.3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16.5" customHeight="1" x14ac:dyDescent="0.3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16.5" customHeight="1" x14ac:dyDescent="0.3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16.5" customHeight="1" x14ac:dyDescent="0.3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16.5" customHeight="1" x14ac:dyDescent="0.3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16.5" customHeight="1" x14ac:dyDescent="0.3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16.5" customHeight="1" x14ac:dyDescent="0.3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16.5" customHeight="1" x14ac:dyDescent="0.3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16.5" customHeight="1" x14ac:dyDescent="0.3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16.5" customHeight="1" x14ac:dyDescent="0.3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16.5" customHeight="1" x14ac:dyDescent="0.3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16.5" customHeight="1" x14ac:dyDescent="0.3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16.5" customHeight="1" x14ac:dyDescent="0.3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16.5" customHeight="1" x14ac:dyDescent="0.3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16.5" customHeight="1" x14ac:dyDescent="0.3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16.5" customHeight="1" x14ac:dyDescent="0.3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16.5" customHeight="1" x14ac:dyDescent="0.3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16.5" customHeight="1" x14ac:dyDescent="0.3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16.5" customHeight="1" x14ac:dyDescent="0.3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16.5" customHeight="1" x14ac:dyDescent="0.3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16.5" customHeight="1" x14ac:dyDescent="0.3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16.5" customHeight="1" x14ac:dyDescent="0.3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16.5" customHeight="1" x14ac:dyDescent="0.3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16.5" customHeight="1" x14ac:dyDescent="0.3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16.5" customHeight="1" x14ac:dyDescent="0.3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16.5" customHeight="1" x14ac:dyDescent="0.3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16.5" customHeight="1" x14ac:dyDescent="0.3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16.5" customHeight="1" x14ac:dyDescent="0.3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16.5" customHeight="1" x14ac:dyDescent="0.3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16.5" customHeight="1" x14ac:dyDescent="0.3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16.5" customHeight="1" x14ac:dyDescent="0.3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16.5" customHeight="1" x14ac:dyDescent="0.3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16.5" customHeight="1" x14ac:dyDescent="0.3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16.5" customHeight="1" x14ac:dyDescent="0.3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16.5" customHeight="1" x14ac:dyDescent="0.3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16.5" customHeight="1" x14ac:dyDescent="0.3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16.5" customHeight="1" x14ac:dyDescent="0.3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16.5" customHeight="1" x14ac:dyDescent="0.3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16.5" customHeight="1" x14ac:dyDescent="0.3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16.5" customHeight="1" x14ac:dyDescent="0.3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16.5" customHeight="1" x14ac:dyDescent="0.3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16.5" customHeight="1" x14ac:dyDescent="0.3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16.5" customHeight="1" x14ac:dyDescent="0.3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16.5" customHeight="1" x14ac:dyDescent="0.3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16.5" customHeight="1" x14ac:dyDescent="0.3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16.5" customHeight="1" x14ac:dyDescent="0.3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16.5" customHeight="1" x14ac:dyDescent="0.3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16.5" customHeight="1" x14ac:dyDescent="0.3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16.5" customHeight="1" x14ac:dyDescent="0.3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16.5" customHeight="1" x14ac:dyDescent="0.3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16.5" customHeight="1" x14ac:dyDescent="0.3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16.5" customHeight="1" x14ac:dyDescent="0.3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16.5" customHeight="1" x14ac:dyDescent="0.3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16.5" customHeight="1" x14ac:dyDescent="0.3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16.5" customHeight="1" x14ac:dyDescent="0.3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16.5" customHeight="1" x14ac:dyDescent="0.3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16.5" customHeight="1" x14ac:dyDescent="0.3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16.5" customHeight="1" x14ac:dyDescent="0.3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16.5" customHeight="1" x14ac:dyDescent="0.3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16.5" customHeight="1" x14ac:dyDescent="0.3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16.5" customHeight="1" x14ac:dyDescent="0.3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16.5" customHeight="1" x14ac:dyDescent="0.3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16.5" customHeight="1" x14ac:dyDescent="0.3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16.5" customHeight="1" x14ac:dyDescent="0.3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16.5" customHeight="1" x14ac:dyDescent="0.3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16.5" customHeight="1" x14ac:dyDescent="0.3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16.5" customHeight="1" x14ac:dyDescent="0.3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16.5" customHeight="1" x14ac:dyDescent="0.3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16.5" customHeight="1" x14ac:dyDescent="0.3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16.5" customHeight="1" x14ac:dyDescent="0.3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16.5" customHeight="1" x14ac:dyDescent="0.3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16.5" customHeight="1" x14ac:dyDescent="0.3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16.5" customHeight="1" x14ac:dyDescent="0.3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16.5" customHeight="1" x14ac:dyDescent="0.3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16.5" customHeight="1" x14ac:dyDescent="0.3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16.5" customHeight="1" x14ac:dyDescent="0.3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16.5" customHeight="1" x14ac:dyDescent="0.3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16.5" customHeight="1" x14ac:dyDescent="0.3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16.5" customHeight="1" x14ac:dyDescent="0.3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16.5" customHeight="1" x14ac:dyDescent="0.3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16.5" customHeight="1" x14ac:dyDescent="0.3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16.5" customHeight="1" x14ac:dyDescent="0.3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16.5" customHeight="1" x14ac:dyDescent="0.3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16.5" customHeight="1" x14ac:dyDescent="0.3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16.5" customHeight="1" x14ac:dyDescent="0.3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16.5" customHeight="1" x14ac:dyDescent="0.3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16.5" customHeight="1" x14ac:dyDescent="0.3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16.5" customHeight="1" x14ac:dyDescent="0.3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16.5" customHeight="1" x14ac:dyDescent="0.3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16.5" customHeight="1" x14ac:dyDescent="0.3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16.5" customHeight="1" x14ac:dyDescent="0.3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16.5" customHeight="1" x14ac:dyDescent="0.3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16.5" customHeight="1" x14ac:dyDescent="0.3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16.5" customHeight="1" x14ac:dyDescent="0.3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16.5" customHeight="1" x14ac:dyDescent="0.3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16.5" customHeight="1" x14ac:dyDescent="0.3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16.5" customHeight="1" x14ac:dyDescent="0.3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16.5" customHeight="1" x14ac:dyDescent="0.3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16.5" customHeight="1" x14ac:dyDescent="0.3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16.5" customHeight="1" x14ac:dyDescent="0.3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16.5" customHeight="1" x14ac:dyDescent="0.3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16.5" customHeight="1" x14ac:dyDescent="0.3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16.5" customHeight="1" x14ac:dyDescent="0.3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16.5" customHeight="1" x14ac:dyDescent="0.3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16.5" customHeight="1" x14ac:dyDescent="0.3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16.5" customHeight="1" x14ac:dyDescent="0.3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16.5" customHeight="1" x14ac:dyDescent="0.3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16.5" customHeight="1" x14ac:dyDescent="0.3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16.5" customHeight="1" x14ac:dyDescent="0.3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16.5" customHeight="1" x14ac:dyDescent="0.3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  <row r="977" spans="1:26" ht="16.5" customHeight="1" x14ac:dyDescent="0.3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</row>
    <row r="978" spans="1:26" ht="16.5" customHeight="1" x14ac:dyDescent="0.3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</row>
    <row r="979" spans="1:26" ht="16.5" customHeight="1" x14ac:dyDescent="0.3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</row>
    <row r="980" spans="1:26" ht="16.5" customHeight="1" x14ac:dyDescent="0.3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</row>
    <row r="981" spans="1:26" ht="16.5" customHeight="1" x14ac:dyDescent="0.3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</row>
    <row r="982" spans="1:26" ht="16.5" customHeight="1" x14ac:dyDescent="0.3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</row>
    <row r="983" spans="1:26" ht="16.5" customHeight="1" x14ac:dyDescent="0.3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</row>
    <row r="984" spans="1:26" ht="16.5" customHeight="1" x14ac:dyDescent="0.3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</row>
    <row r="985" spans="1:26" ht="16.5" customHeight="1" x14ac:dyDescent="0.3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</row>
    <row r="986" spans="1:26" ht="16.5" customHeight="1" x14ac:dyDescent="0.3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</row>
    <row r="987" spans="1:26" ht="16.5" customHeight="1" x14ac:dyDescent="0.3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</row>
    <row r="988" spans="1:26" ht="16.5" customHeight="1" x14ac:dyDescent="0.3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</row>
    <row r="989" spans="1:26" ht="16.5" customHeight="1" x14ac:dyDescent="0.3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</row>
    <row r="990" spans="1:26" ht="16.5" customHeight="1" x14ac:dyDescent="0.3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</row>
    <row r="991" spans="1:26" ht="16.5" customHeight="1" x14ac:dyDescent="0.3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</row>
    <row r="992" spans="1:26" ht="16.5" customHeight="1" x14ac:dyDescent="0.3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</row>
    <row r="993" spans="1:26" ht="16.5" customHeight="1" x14ac:dyDescent="0.3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</row>
    <row r="994" spans="1:26" ht="16.5" customHeight="1" x14ac:dyDescent="0.3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</row>
    <row r="995" spans="1:26" ht="16.5" customHeight="1" x14ac:dyDescent="0.3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</row>
    <row r="996" spans="1:26" ht="16.5" customHeight="1" x14ac:dyDescent="0.3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</row>
    <row r="997" spans="1:26" ht="16.5" customHeight="1" x14ac:dyDescent="0.3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</row>
    <row r="998" spans="1:26" ht="16.5" customHeight="1" x14ac:dyDescent="0.3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</row>
    <row r="999" spans="1:26" ht="16.5" customHeight="1" x14ac:dyDescent="0.3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</row>
    <row r="1000" spans="1:26" ht="16.5" customHeight="1" x14ac:dyDescent="0.3">
      <c r="A1000" s="120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</row>
  </sheetData>
  <mergeCells count="4">
    <mergeCell ref="E6:F6"/>
    <mergeCell ref="G6:J6"/>
    <mergeCell ref="K6:P6"/>
    <mergeCell ref="Q6:W6"/>
  </mergeCells>
  <dataValidations count="1">
    <dataValidation type="custom" allowBlank="1" showInputMessage="1" showErrorMessage="1" prompt="BEDS Code Input Error - Please input the 12 digit school code assigned by the State Education Department." sqref="A8:A24">
      <formula1>EQ(LEN(A8),(12))</formula1>
    </dataValidation>
  </dataValidations>
  <pageMargins left="0.25" right="0.25" top="0.75" bottom="0.75" header="0" footer="0"/>
  <pageSetup paperSize="3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000"/>
  <sheetViews>
    <sheetView workbookViewId="0"/>
  </sheetViews>
  <sheetFormatPr defaultColWidth="12.625" defaultRowHeight="15" customHeight="1" x14ac:dyDescent="0.2"/>
  <cols>
    <col min="1" max="1" width="13.25" customWidth="1"/>
    <col min="2" max="2" width="36.75" customWidth="1"/>
    <col min="3" max="3" width="15.5" customWidth="1"/>
    <col min="4" max="4" width="13.875" customWidth="1"/>
    <col min="5" max="13" width="12" customWidth="1"/>
    <col min="14" max="14" width="12.75" customWidth="1"/>
    <col min="15" max="17" width="12" customWidth="1"/>
    <col min="18" max="25" width="14.875" customWidth="1"/>
    <col min="26" max="26" width="8" customWidth="1"/>
  </cols>
  <sheetData>
    <row r="1" spans="1:26" ht="16.5" customHeight="1" x14ac:dyDescent="0.35">
      <c r="A1" s="117" t="s">
        <v>644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43"/>
      <c r="X1" s="43"/>
      <c r="Y1" s="120"/>
      <c r="Z1" s="120"/>
    </row>
    <row r="2" spans="1:26" ht="15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15" customHeight="1" x14ac:dyDescent="0.3">
      <c r="A3" s="185" t="s">
        <v>645</v>
      </c>
      <c r="B3" s="186"/>
      <c r="C3" s="187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15" customHeight="1" x14ac:dyDescent="0.3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15.75" customHeight="1" x14ac:dyDescent="0.3">
      <c r="A5" s="119"/>
      <c r="B5" s="119"/>
      <c r="C5" s="119"/>
      <c r="D5" s="284" t="s">
        <v>646</v>
      </c>
      <c r="E5" s="262"/>
      <c r="F5" s="262"/>
      <c r="G5" s="262"/>
      <c r="H5" s="262"/>
      <c r="I5" s="260"/>
      <c r="J5" s="285" t="s">
        <v>647</v>
      </c>
      <c r="K5" s="262"/>
      <c r="L5" s="262"/>
      <c r="M5" s="262"/>
      <c r="N5" s="262"/>
      <c r="O5" s="262"/>
      <c r="P5" s="262"/>
      <c r="Q5" s="260"/>
      <c r="R5" s="286" t="s">
        <v>648</v>
      </c>
      <c r="S5" s="262"/>
      <c r="T5" s="260"/>
      <c r="U5" s="281" t="s">
        <v>649</v>
      </c>
      <c r="V5" s="260"/>
      <c r="W5" s="122"/>
      <c r="X5" s="122"/>
      <c r="Y5" s="122"/>
      <c r="Z5" s="119"/>
    </row>
    <row r="6" spans="1:26" ht="15" customHeight="1" x14ac:dyDescent="0.3">
      <c r="A6" s="121"/>
      <c r="B6" s="121"/>
      <c r="C6" s="121"/>
      <c r="D6" s="287" t="s">
        <v>650</v>
      </c>
      <c r="E6" s="262"/>
      <c r="F6" s="260"/>
      <c r="G6" s="189"/>
      <c r="H6" s="190"/>
      <c r="I6" s="165"/>
      <c r="J6" s="281" t="s">
        <v>651</v>
      </c>
      <c r="K6" s="260"/>
      <c r="L6" s="281" t="s">
        <v>652</v>
      </c>
      <c r="M6" s="260"/>
      <c r="N6" s="281" t="s">
        <v>653</v>
      </c>
      <c r="O6" s="262"/>
      <c r="P6" s="260"/>
      <c r="Q6" s="101"/>
      <c r="R6" s="143"/>
      <c r="S6" s="143"/>
      <c r="T6" s="143"/>
      <c r="U6" s="191"/>
      <c r="V6" s="191"/>
      <c r="W6" s="101"/>
      <c r="X6" s="101"/>
      <c r="Y6" s="191"/>
      <c r="Z6" s="121"/>
    </row>
    <row r="7" spans="1:26" ht="16.5" customHeight="1" x14ac:dyDescent="0.3">
      <c r="A7" s="165" t="s">
        <v>536</v>
      </c>
      <c r="B7" s="165" t="s">
        <v>613</v>
      </c>
      <c r="C7" s="165" t="s">
        <v>614</v>
      </c>
      <c r="D7" s="165" t="s">
        <v>488</v>
      </c>
      <c r="E7" s="166" t="s">
        <v>489</v>
      </c>
      <c r="F7" s="166" t="s">
        <v>490</v>
      </c>
      <c r="G7" s="192" t="s">
        <v>491</v>
      </c>
      <c r="H7" s="96" t="s">
        <v>654</v>
      </c>
      <c r="I7" s="192" t="s">
        <v>655</v>
      </c>
      <c r="J7" s="192" t="s">
        <v>656</v>
      </c>
      <c r="K7" s="96" t="s">
        <v>657</v>
      </c>
      <c r="L7" s="192" t="s">
        <v>658</v>
      </c>
      <c r="M7" s="96" t="s">
        <v>659</v>
      </c>
      <c r="N7" s="192" t="s">
        <v>660</v>
      </c>
      <c r="O7" s="96" t="s">
        <v>661</v>
      </c>
      <c r="P7" s="96" t="s">
        <v>662</v>
      </c>
      <c r="Q7" s="192" t="s">
        <v>663</v>
      </c>
      <c r="R7" s="192" t="s">
        <v>664</v>
      </c>
      <c r="S7" s="192" t="s">
        <v>665</v>
      </c>
      <c r="T7" s="193" t="s">
        <v>666</v>
      </c>
      <c r="U7" s="194" t="s">
        <v>667</v>
      </c>
      <c r="V7" s="194" t="s">
        <v>668</v>
      </c>
      <c r="W7" s="194" t="s">
        <v>669</v>
      </c>
      <c r="X7" s="194" t="s">
        <v>670</v>
      </c>
      <c r="Y7" s="194" t="s">
        <v>671</v>
      </c>
      <c r="Z7" s="168"/>
    </row>
    <row r="8" spans="1:26" ht="15" customHeight="1" x14ac:dyDescent="0.3">
      <c r="A8" s="195" t="str">
        <f>' Part B Format'!A8</f>
        <v>472202040000</v>
      </c>
      <c r="B8" s="170" t="str">
        <f>'Summary Data Part C'!$G$1</f>
        <v>Only building</v>
      </c>
      <c r="C8" s="195">
        <f>' Part B Format'!C8</f>
        <v>0</v>
      </c>
      <c r="D8" s="196">
        <f>'Summary Data Part C'!$G3</f>
        <v>3272836</v>
      </c>
      <c r="E8" s="196">
        <f>'Summary Data Part C'!$G4</f>
        <v>776198</v>
      </c>
      <c r="F8" s="196">
        <f>'Summary Data Part C'!$G5</f>
        <v>2140704.5026281332</v>
      </c>
      <c r="G8" s="196">
        <f>'Summary Data Part C'!$G6</f>
        <v>566500</v>
      </c>
      <c r="H8" s="196">
        <f>'Summary Data Part C'!$G7</f>
        <v>1059165</v>
      </c>
      <c r="I8" s="196">
        <f t="shared" ref="I8:I24" si="0">SUM(D8:H8)</f>
        <v>7815403.5026281327</v>
      </c>
      <c r="J8" s="196">
        <f>'Summary Data Part C'!G$12+'Summary Data Part C'!G$13+'Summary Data Part C'!G$14</f>
        <v>4435236.3305034051</v>
      </c>
      <c r="K8" s="196">
        <f>+'Summary Data Part C'!$G$15+'Summary Data Part C'!$G$16+'Summary Data Part C'!$G$17</f>
        <v>110024.77362493242</v>
      </c>
      <c r="L8" s="196">
        <f>'Summary Data Part C'!$G$18+'Summary Data Part C'!$G$19+'Summary Data Part C'!$G$20</f>
        <v>2258300.8783357628</v>
      </c>
      <c r="M8" s="196">
        <f>'Summary Data Part C'!$G$21+'Summary Data Part C'!$G$22+'Summary Data Part C'!$G$23</f>
        <v>0</v>
      </c>
      <c r="N8" s="196">
        <f>'Summary Data Part C'!$G$24+'Summary Data Part C'!$G$25+'Summary Data Part C'!$G$26</f>
        <v>86380.668015040545</v>
      </c>
      <c r="O8" s="196">
        <f>+'Summary Data Part C'!$G$27+'Summary Data Part C'!$G$28+'Summary Data Part C'!$G$29</f>
        <v>211767.37860140752</v>
      </c>
      <c r="P8" s="196">
        <f>+'Summary Data Part C'!$G$31+'Summary Data Part C'!$G$32+'Summary Data Part C'!$G$30</f>
        <v>713693.47354758438</v>
      </c>
      <c r="Q8" s="196">
        <f t="shared" ref="Q8:Q24" si="1">SUM(J8:P8)</f>
        <v>7815403.5026281327</v>
      </c>
      <c r="R8" s="196">
        <f>'Summary Data Part C'!$G$38+'Summary Data Part C'!$G$39+'Summary Data Part C'!$G$40</f>
        <v>7379799.5026281327</v>
      </c>
      <c r="S8" s="196">
        <f>+'Summary Data Part C'!$G$41+'Summary Data Part C'!$G$42+'Summary Data Part C'!$G$43</f>
        <v>435604</v>
      </c>
      <c r="T8" s="196">
        <f t="shared" ref="T8:T24" si="2">SUM(R8:S8)</f>
        <v>7815403.5026281327</v>
      </c>
      <c r="U8" s="196">
        <f>R8/(' Part B Format'!K8+' Part B Format'!L8)</f>
        <v>15030.14155321412</v>
      </c>
      <c r="V8" s="196">
        <f>S8/(' Part B Format'!K8+' Part B Format'!L8)</f>
        <v>887.17718940936868</v>
      </c>
      <c r="W8" s="197">
        <f>'Part A Format'!$C$86*(' Part B Format'!K8+' Part B Format'!L8)</f>
        <v>3472170.98</v>
      </c>
      <c r="X8" s="196">
        <f t="shared" ref="X8:X24" si="3">W8+T8</f>
        <v>11287574.482628133</v>
      </c>
      <c r="Y8" s="198">
        <f>X8/(' Part B Format'!K8+' Part B Format'!L8)</f>
        <v>22988.950066452409</v>
      </c>
      <c r="Z8" s="168"/>
    </row>
    <row r="9" spans="1:26" ht="16.5" customHeight="1" x14ac:dyDescent="0.3">
      <c r="A9" s="195">
        <f>' Part B Format'!A9</f>
        <v>0</v>
      </c>
      <c r="B9" s="170" t="str">
        <f>'Summary Data Part C'!$H$1</f>
        <v>School #2</v>
      </c>
      <c r="C9" s="195">
        <f>' Part B Format'!C9</f>
        <v>0</v>
      </c>
      <c r="D9" s="196">
        <f>'Summary Data Part C'!$H3</f>
        <v>0</v>
      </c>
      <c r="E9" s="196">
        <f>'Summary Data Part C'!$H4</f>
        <v>0</v>
      </c>
      <c r="F9" s="196">
        <f>'Summary Data Part C'!$H5</f>
        <v>0</v>
      </c>
      <c r="G9" s="196">
        <f>'Summary Data Part C'!$H6</f>
        <v>0</v>
      </c>
      <c r="H9" s="196">
        <f>'Summary Data Part C'!$H7</f>
        <v>0</v>
      </c>
      <c r="I9" s="196">
        <f t="shared" si="0"/>
        <v>0</v>
      </c>
      <c r="J9" s="196">
        <f>'Summary Data Part C'!H$12+'Summary Data Part C'!H$13+'Summary Data Part C'!H$14</f>
        <v>0</v>
      </c>
      <c r="K9" s="196">
        <f>+'Summary Data Part C'!$H$15+'Summary Data Part C'!$H$16+'Summary Data Part C'!$H$17</f>
        <v>0</v>
      </c>
      <c r="L9" s="196">
        <f>'Summary Data Part C'!$H$18+'Summary Data Part C'!$H$19+'Summary Data Part C'!$H$20</f>
        <v>0</v>
      </c>
      <c r="M9" s="196">
        <f>'Summary Data Part C'!$H$21+'Summary Data Part C'!$H$22+'Summary Data Part C'!$H$23</f>
        <v>0</v>
      </c>
      <c r="N9" s="196">
        <f>'Summary Data Part C'!$H$24+'Summary Data Part C'!$H$25+'Summary Data Part C'!$H$26</f>
        <v>0</v>
      </c>
      <c r="O9" s="196">
        <f>+'Summary Data Part C'!$H$27+'Summary Data Part C'!$H$28+'Summary Data Part C'!$H$29</f>
        <v>0</v>
      </c>
      <c r="P9" s="196">
        <f>+'Summary Data Part C'!$H$31+'Summary Data Part C'!$H$32+'Summary Data Part C'!$H$30</f>
        <v>0</v>
      </c>
      <c r="Q9" s="196">
        <f t="shared" si="1"/>
        <v>0</v>
      </c>
      <c r="R9" s="196">
        <f>'Summary Data Part C'!$H$38+'Summary Data Part C'!$H$39+'Summary Data Part C'!$H$40</f>
        <v>0</v>
      </c>
      <c r="S9" s="196">
        <f>+'Summary Data Part C'!$H$41+'Summary Data Part C'!$H$42+'Summary Data Part C'!$H$43</f>
        <v>0</v>
      </c>
      <c r="T9" s="196">
        <f t="shared" si="2"/>
        <v>0</v>
      </c>
      <c r="U9" s="196" t="e">
        <f>R9/(' Part B Format'!K9+' Part B Format'!L9)</f>
        <v>#DIV/0!</v>
      </c>
      <c r="V9" s="196" t="e">
        <f>S9/(' Part B Format'!K9+' Part B Format'!L9)</f>
        <v>#DIV/0!</v>
      </c>
      <c r="W9" s="197">
        <f>'Part A Format'!$C$86*(' Part B Format'!K9+' Part B Format'!L9)</f>
        <v>0</v>
      </c>
      <c r="X9" s="196">
        <f t="shared" si="3"/>
        <v>0</v>
      </c>
      <c r="Y9" s="198" t="e">
        <f>X9/(' Part B Format'!K9+' Part B Format'!L9)</f>
        <v>#DIV/0!</v>
      </c>
      <c r="Z9" s="168"/>
    </row>
    <row r="10" spans="1:26" ht="16.5" customHeight="1" x14ac:dyDescent="0.3">
      <c r="A10" s="195">
        <f>' Part B Format'!A10</f>
        <v>0</v>
      </c>
      <c r="B10" s="170" t="str">
        <f>'Summary Data Part C'!$I$1</f>
        <v>School #3</v>
      </c>
      <c r="C10" s="195">
        <f>' Part B Format'!C10</f>
        <v>0</v>
      </c>
      <c r="D10" s="196">
        <f>'Summary Data Part C'!$I3</f>
        <v>0</v>
      </c>
      <c r="E10" s="196">
        <f>'Summary Data Part C'!$I4</f>
        <v>0</v>
      </c>
      <c r="F10" s="196">
        <f>'Summary Data Part C'!$I5</f>
        <v>0</v>
      </c>
      <c r="G10" s="196">
        <f>'Summary Data Part C'!$I6</f>
        <v>0</v>
      </c>
      <c r="H10" s="196">
        <f>'Summary Data Part C'!$I7</f>
        <v>0</v>
      </c>
      <c r="I10" s="196">
        <f t="shared" si="0"/>
        <v>0</v>
      </c>
      <c r="J10" s="196">
        <f>'Summary Data Part C'!I$12+'Summary Data Part C'!I$13+'Summary Data Part C'!I$14</f>
        <v>0</v>
      </c>
      <c r="K10" s="196">
        <f>+'Summary Data Part C'!$I$15+'Summary Data Part C'!$I$16+'Summary Data Part C'!$I$17</f>
        <v>0</v>
      </c>
      <c r="L10" s="196">
        <f>'Summary Data Part C'!$I$18+'Summary Data Part C'!$I$19+'Summary Data Part C'!$I$20</f>
        <v>0</v>
      </c>
      <c r="M10" s="196">
        <f>'Summary Data Part C'!$I$21+'Summary Data Part C'!$I$22+'Summary Data Part C'!$I$23</f>
        <v>0</v>
      </c>
      <c r="N10" s="196">
        <f>'Summary Data Part C'!$I$24+'Summary Data Part C'!$I$25+'Summary Data Part C'!$I$26</f>
        <v>0</v>
      </c>
      <c r="O10" s="196">
        <f>+'Summary Data Part C'!$I$27+'Summary Data Part C'!$I$28+'Summary Data Part C'!$I$29</f>
        <v>0</v>
      </c>
      <c r="P10" s="196">
        <f>+'Summary Data Part C'!$I$31+'Summary Data Part C'!$I$32+'Summary Data Part C'!$I$30</f>
        <v>0</v>
      </c>
      <c r="Q10" s="196">
        <f t="shared" si="1"/>
        <v>0</v>
      </c>
      <c r="R10" s="196">
        <f>'Summary Data Part C'!$I$38+'Summary Data Part C'!$I$39+'Summary Data Part C'!$I$40</f>
        <v>0</v>
      </c>
      <c r="S10" s="196">
        <f>+'Summary Data Part C'!$I$41+'Summary Data Part C'!$I$42+'Summary Data Part C'!$I$43</f>
        <v>0</v>
      </c>
      <c r="T10" s="196">
        <f t="shared" si="2"/>
        <v>0</v>
      </c>
      <c r="U10" s="196" t="e">
        <f>R10/(' Part B Format'!K10+' Part B Format'!L10)</f>
        <v>#DIV/0!</v>
      </c>
      <c r="V10" s="196" t="e">
        <f>S10/(' Part B Format'!K10+' Part B Format'!L10)</f>
        <v>#DIV/0!</v>
      </c>
      <c r="W10" s="197">
        <f>'Part A Format'!$C$86*(' Part B Format'!K10+' Part B Format'!L10)</f>
        <v>0</v>
      </c>
      <c r="X10" s="196">
        <f t="shared" si="3"/>
        <v>0</v>
      </c>
      <c r="Y10" s="198" t="e">
        <f>X10/(' Part B Format'!K10+' Part B Format'!L10)</f>
        <v>#DIV/0!</v>
      </c>
      <c r="Z10" s="168"/>
    </row>
    <row r="11" spans="1:26" ht="16.5" customHeight="1" x14ac:dyDescent="0.3">
      <c r="A11" s="195">
        <f>' Part B Format'!A11</f>
        <v>0</v>
      </c>
      <c r="B11" s="170" t="str">
        <f>'Summary Data Part C'!$J$1</f>
        <v>School #4</v>
      </c>
      <c r="C11" s="195">
        <f>' Part B Format'!C11</f>
        <v>0</v>
      </c>
      <c r="D11" s="196">
        <f>'Summary Data Part C'!$J3</f>
        <v>0</v>
      </c>
      <c r="E11" s="196">
        <f>'Summary Data Part C'!$J4</f>
        <v>0</v>
      </c>
      <c r="F11" s="196">
        <f>'Summary Data Part C'!$J5</f>
        <v>0</v>
      </c>
      <c r="G11" s="196">
        <f>'Summary Data Part C'!$J6</f>
        <v>0</v>
      </c>
      <c r="H11" s="196">
        <f>'Summary Data Part C'!$J7</f>
        <v>0</v>
      </c>
      <c r="I11" s="196">
        <f t="shared" si="0"/>
        <v>0</v>
      </c>
      <c r="J11" s="196">
        <f>'Summary Data Part C'!J$12+'Summary Data Part C'!J$13+'Summary Data Part C'!J$14</f>
        <v>0</v>
      </c>
      <c r="K11" s="196">
        <f>+'Summary Data Part C'!$J$15+'Summary Data Part C'!$J$16+'Summary Data Part C'!$J$17</f>
        <v>0</v>
      </c>
      <c r="L11" s="196">
        <f>'Summary Data Part C'!$J$18+'Summary Data Part C'!$J$19+'Summary Data Part C'!$J$20</f>
        <v>0</v>
      </c>
      <c r="M11" s="196">
        <f>'Summary Data Part C'!$J$21+'Summary Data Part C'!$J$22+'Summary Data Part C'!$J$23</f>
        <v>0</v>
      </c>
      <c r="N11" s="196">
        <f>'Summary Data Part C'!$J$24+'Summary Data Part C'!$J$25+'Summary Data Part C'!$J$26</f>
        <v>0</v>
      </c>
      <c r="O11" s="196">
        <f>+'Summary Data Part C'!$J$27+'Summary Data Part C'!$J$28+'Summary Data Part C'!$J$29</f>
        <v>0</v>
      </c>
      <c r="P11" s="196">
        <f>+'Summary Data Part C'!$J$31+'Summary Data Part C'!$J$32+'Summary Data Part C'!$J$30</f>
        <v>0</v>
      </c>
      <c r="Q11" s="196">
        <f t="shared" si="1"/>
        <v>0</v>
      </c>
      <c r="R11" s="196">
        <f>'Summary Data Part C'!$J$38+'Summary Data Part C'!$J$39+'Summary Data Part C'!$J$40</f>
        <v>0</v>
      </c>
      <c r="S11" s="196">
        <f>+'Summary Data Part C'!$J$41+'Summary Data Part C'!$J$42+'Summary Data Part C'!$J$43</f>
        <v>0</v>
      </c>
      <c r="T11" s="196">
        <f t="shared" si="2"/>
        <v>0</v>
      </c>
      <c r="U11" s="196" t="e">
        <f>R11/(' Part B Format'!K11+' Part B Format'!L11)</f>
        <v>#DIV/0!</v>
      </c>
      <c r="V11" s="196" t="e">
        <f>S11/(' Part B Format'!K11+' Part B Format'!L11)</f>
        <v>#DIV/0!</v>
      </c>
      <c r="W11" s="197">
        <f>'Part A Format'!$C$86*(' Part B Format'!K11+' Part B Format'!L11)</f>
        <v>0</v>
      </c>
      <c r="X11" s="196">
        <f t="shared" si="3"/>
        <v>0</v>
      </c>
      <c r="Y11" s="198" t="e">
        <f>X11/(' Part B Format'!K11+' Part B Format'!L11)</f>
        <v>#DIV/0!</v>
      </c>
      <c r="Z11" s="168"/>
    </row>
    <row r="12" spans="1:26" ht="16.5" customHeight="1" x14ac:dyDescent="0.3">
      <c r="A12" s="195">
        <f>' Part B Format'!A12</f>
        <v>0</v>
      </c>
      <c r="B12" s="170" t="str">
        <f>'Summary Data Part C'!$K$1</f>
        <v>School #5</v>
      </c>
      <c r="C12" s="195">
        <f>' Part B Format'!C12</f>
        <v>0</v>
      </c>
      <c r="D12" s="196">
        <f>'Summary Data Part C'!$K3</f>
        <v>0</v>
      </c>
      <c r="E12" s="196">
        <f>'Summary Data Part C'!$K4</f>
        <v>0</v>
      </c>
      <c r="F12" s="196">
        <f>'Summary Data Part C'!$K5</f>
        <v>0</v>
      </c>
      <c r="G12" s="196">
        <f>'Summary Data Part C'!$K6</f>
        <v>0</v>
      </c>
      <c r="H12" s="196">
        <f>'Summary Data Part C'!$K7</f>
        <v>0</v>
      </c>
      <c r="I12" s="196">
        <f t="shared" si="0"/>
        <v>0</v>
      </c>
      <c r="J12" s="196">
        <f>'Summary Data Part C'!K$12+'Summary Data Part C'!K$13+'Summary Data Part C'!K$14</f>
        <v>0</v>
      </c>
      <c r="K12" s="196">
        <f>+'Summary Data Part C'!$K$15+'Summary Data Part C'!$K$16+'Summary Data Part C'!$K$17</f>
        <v>0</v>
      </c>
      <c r="L12" s="196">
        <f>'Summary Data Part C'!$K$18+'Summary Data Part C'!$K$19+'Summary Data Part C'!$K$20</f>
        <v>0</v>
      </c>
      <c r="M12" s="196">
        <f>'Summary Data Part C'!$K$21+'Summary Data Part C'!$K$22+'Summary Data Part C'!$K$23</f>
        <v>0</v>
      </c>
      <c r="N12" s="196">
        <f>'Summary Data Part C'!$K$24+'Summary Data Part C'!$K$25+'Summary Data Part C'!$K$26</f>
        <v>0</v>
      </c>
      <c r="O12" s="196">
        <f>+'Summary Data Part C'!$K$27+'Summary Data Part C'!$K$28+'Summary Data Part C'!$K$29</f>
        <v>0</v>
      </c>
      <c r="P12" s="196">
        <f>+'Summary Data Part C'!$K$31+'Summary Data Part C'!$K$32+'Summary Data Part C'!$K$30</f>
        <v>0</v>
      </c>
      <c r="Q12" s="196">
        <f t="shared" si="1"/>
        <v>0</v>
      </c>
      <c r="R12" s="196">
        <f>'Summary Data Part C'!$K$38+'Summary Data Part C'!$K$39+'Summary Data Part C'!$K$40</f>
        <v>0</v>
      </c>
      <c r="S12" s="196">
        <f>+'Summary Data Part C'!$K$41+'Summary Data Part C'!$K$42+'Summary Data Part C'!$K$43</f>
        <v>0</v>
      </c>
      <c r="T12" s="196">
        <f t="shared" si="2"/>
        <v>0</v>
      </c>
      <c r="U12" s="196" t="e">
        <f>R12/(' Part B Format'!K12+' Part B Format'!L12)</f>
        <v>#DIV/0!</v>
      </c>
      <c r="V12" s="196" t="e">
        <f>S12/(' Part B Format'!K12+' Part B Format'!L12)</f>
        <v>#DIV/0!</v>
      </c>
      <c r="W12" s="197">
        <f>'Part A Format'!$C$86*(' Part B Format'!K12+' Part B Format'!L12)</f>
        <v>0</v>
      </c>
      <c r="X12" s="196">
        <f t="shared" si="3"/>
        <v>0</v>
      </c>
      <c r="Y12" s="198" t="e">
        <f>X12/(' Part B Format'!K12+' Part B Format'!L12)</f>
        <v>#DIV/0!</v>
      </c>
      <c r="Z12" s="168"/>
    </row>
    <row r="13" spans="1:26" ht="16.5" customHeight="1" x14ac:dyDescent="0.3">
      <c r="A13" s="195">
        <f>' Part B Format'!A13</f>
        <v>0</v>
      </c>
      <c r="B13" s="170" t="str">
        <f>'Summary Data Part C'!$L$1</f>
        <v>School #6</v>
      </c>
      <c r="C13" s="195">
        <f>' Part B Format'!C13</f>
        <v>0</v>
      </c>
      <c r="D13" s="196">
        <f>'Summary Data Part C'!$L3</f>
        <v>0</v>
      </c>
      <c r="E13" s="196">
        <f>'Summary Data Part C'!$L4</f>
        <v>0</v>
      </c>
      <c r="F13" s="196">
        <f>'Summary Data Part C'!$L5</f>
        <v>0</v>
      </c>
      <c r="G13" s="196">
        <f>'Summary Data Part C'!$L6</f>
        <v>0</v>
      </c>
      <c r="H13" s="196">
        <f>'Summary Data Part C'!$L7</f>
        <v>0</v>
      </c>
      <c r="I13" s="196">
        <f t="shared" si="0"/>
        <v>0</v>
      </c>
      <c r="J13" s="196">
        <f>'Summary Data Part C'!L$12+'Summary Data Part C'!L$13+'Summary Data Part C'!L$14</f>
        <v>0</v>
      </c>
      <c r="K13" s="196">
        <f>+'Summary Data Part C'!$L$15+'Summary Data Part C'!$L$16+'Summary Data Part C'!$L$17</f>
        <v>0</v>
      </c>
      <c r="L13" s="196">
        <f>'Summary Data Part C'!$L$18+'Summary Data Part C'!$L$19+'Summary Data Part C'!$L$20</f>
        <v>0</v>
      </c>
      <c r="M13" s="196">
        <f>'Summary Data Part C'!$L$21+'Summary Data Part C'!$L$22+'Summary Data Part C'!$L$23</f>
        <v>0</v>
      </c>
      <c r="N13" s="196">
        <f>'Summary Data Part C'!$L$24+'Summary Data Part C'!$L$25+'Summary Data Part C'!$L$26</f>
        <v>0</v>
      </c>
      <c r="O13" s="196">
        <f>+'Summary Data Part C'!$L$27+'Summary Data Part C'!$L$28+'Summary Data Part C'!$L$29</f>
        <v>0</v>
      </c>
      <c r="P13" s="196">
        <f>+'Summary Data Part C'!$L$31+'Summary Data Part C'!$L$32+'Summary Data Part C'!$L$30</f>
        <v>0</v>
      </c>
      <c r="Q13" s="196">
        <f t="shared" si="1"/>
        <v>0</v>
      </c>
      <c r="R13" s="196">
        <f>'Summary Data Part C'!$L$38+'Summary Data Part C'!$L$39+'Summary Data Part C'!$L$40</f>
        <v>0</v>
      </c>
      <c r="S13" s="196">
        <f>+'Summary Data Part C'!$L$41+'Summary Data Part C'!$L$42+'Summary Data Part C'!$L$43</f>
        <v>0</v>
      </c>
      <c r="T13" s="196">
        <f t="shared" si="2"/>
        <v>0</v>
      </c>
      <c r="U13" s="196" t="e">
        <f>R13/(' Part B Format'!K13+' Part B Format'!L13)</f>
        <v>#DIV/0!</v>
      </c>
      <c r="V13" s="196" t="e">
        <f>S13/(' Part B Format'!K13+' Part B Format'!L13)</f>
        <v>#DIV/0!</v>
      </c>
      <c r="W13" s="197">
        <f>'Part A Format'!$C$86*(' Part B Format'!K13+' Part B Format'!L13)</f>
        <v>0</v>
      </c>
      <c r="X13" s="196">
        <f t="shared" si="3"/>
        <v>0</v>
      </c>
      <c r="Y13" s="198" t="e">
        <f>X13/(' Part B Format'!K13+' Part B Format'!L13)</f>
        <v>#DIV/0!</v>
      </c>
      <c r="Z13" s="168"/>
    </row>
    <row r="14" spans="1:26" ht="16.5" customHeight="1" x14ac:dyDescent="0.3">
      <c r="A14" s="195">
        <f>' Part B Format'!A14</f>
        <v>0</v>
      </c>
      <c r="B14" s="170" t="str">
        <f>'Summary Data Part C'!$M$1</f>
        <v>School #7</v>
      </c>
      <c r="C14" s="195">
        <f>' Part B Format'!C14</f>
        <v>0</v>
      </c>
      <c r="D14" s="196">
        <f>'Summary Data Part C'!$M3</f>
        <v>0</v>
      </c>
      <c r="E14" s="196">
        <f>'Summary Data Part C'!$M4</f>
        <v>0</v>
      </c>
      <c r="F14" s="196">
        <f>'Summary Data Part C'!$M5</f>
        <v>0</v>
      </c>
      <c r="G14" s="196">
        <f>'Summary Data Part C'!$M6</f>
        <v>0</v>
      </c>
      <c r="H14" s="196">
        <f>'Summary Data Part C'!$M7</f>
        <v>0</v>
      </c>
      <c r="I14" s="196">
        <f t="shared" si="0"/>
        <v>0</v>
      </c>
      <c r="J14" s="196">
        <f>'Summary Data Part C'!M$12+'Summary Data Part C'!M$13+'Summary Data Part C'!M$14</f>
        <v>0</v>
      </c>
      <c r="K14" s="196">
        <f>+'Summary Data Part C'!$M$15+'Summary Data Part C'!$M$16+'Summary Data Part C'!$M$17</f>
        <v>0</v>
      </c>
      <c r="L14" s="196">
        <f>'Summary Data Part C'!$M$18+'Summary Data Part C'!$M$19+'Summary Data Part C'!$M$20</f>
        <v>0</v>
      </c>
      <c r="M14" s="196">
        <f>'Summary Data Part C'!$M$21+'Summary Data Part C'!$M$22+'Summary Data Part C'!$M$23</f>
        <v>0</v>
      </c>
      <c r="N14" s="196">
        <f>'Summary Data Part C'!$M$24+'Summary Data Part C'!$M$25+'Summary Data Part C'!$M$26</f>
        <v>0</v>
      </c>
      <c r="O14" s="196">
        <f>+'Summary Data Part C'!$M$27+'Summary Data Part C'!$M$28+'Summary Data Part C'!$M$29</f>
        <v>0</v>
      </c>
      <c r="P14" s="196">
        <f>+'Summary Data Part C'!$M$31+'Summary Data Part C'!$M$32+'Summary Data Part C'!$M$30</f>
        <v>0</v>
      </c>
      <c r="Q14" s="196">
        <f t="shared" si="1"/>
        <v>0</v>
      </c>
      <c r="R14" s="196">
        <f>'Summary Data Part C'!$M$38+'Summary Data Part C'!$M$39+'Summary Data Part C'!$M$40</f>
        <v>0</v>
      </c>
      <c r="S14" s="196">
        <f>+'Summary Data Part C'!$M$41+'Summary Data Part C'!$M$42+'Summary Data Part C'!$M$43</f>
        <v>0</v>
      </c>
      <c r="T14" s="196">
        <f t="shared" si="2"/>
        <v>0</v>
      </c>
      <c r="U14" s="196" t="e">
        <f>R14/(' Part B Format'!K14+' Part B Format'!L14)</f>
        <v>#DIV/0!</v>
      </c>
      <c r="V14" s="196" t="e">
        <f>S14/(' Part B Format'!K14+' Part B Format'!L14)</f>
        <v>#DIV/0!</v>
      </c>
      <c r="W14" s="197">
        <f>'Part A Format'!$C$86*(' Part B Format'!K14+' Part B Format'!L14)</f>
        <v>0</v>
      </c>
      <c r="X14" s="196">
        <f t="shared" si="3"/>
        <v>0</v>
      </c>
      <c r="Y14" s="198" t="e">
        <f>X14/(' Part B Format'!K14+' Part B Format'!L14)</f>
        <v>#DIV/0!</v>
      </c>
      <c r="Z14" s="168"/>
    </row>
    <row r="15" spans="1:26" ht="16.5" customHeight="1" x14ac:dyDescent="0.3">
      <c r="A15" s="195">
        <f>' Part B Format'!A15</f>
        <v>0</v>
      </c>
      <c r="B15" s="170" t="str">
        <f>'Summary Data Part C'!$N$1</f>
        <v>School #8</v>
      </c>
      <c r="C15" s="195">
        <f>' Part B Format'!C15</f>
        <v>0</v>
      </c>
      <c r="D15" s="196">
        <f>'Summary Data Part C'!$N3</f>
        <v>0</v>
      </c>
      <c r="E15" s="196">
        <f>'Summary Data Part C'!$N4</f>
        <v>0</v>
      </c>
      <c r="F15" s="196">
        <f>'Summary Data Part C'!$N5</f>
        <v>0</v>
      </c>
      <c r="G15" s="196">
        <f>'Summary Data Part C'!$N6</f>
        <v>0</v>
      </c>
      <c r="H15" s="196">
        <f>'Summary Data Part C'!$N7</f>
        <v>0</v>
      </c>
      <c r="I15" s="196">
        <f t="shared" si="0"/>
        <v>0</v>
      </c>
      <c r="J15" s="196">
        <f>'Summary Data Part C'!N$12+'Summary Data Part C'!N$13+'Summary Data Part C'!N$14</f>
        <v>0</v>
      </c>
      <c r="K15" s="196">
        <f>+'Summary Data Part C'!$N$15+'Summary Data Part C'!$N$16+'Summary Data Part C'!$N$17</f>
        <v>0</v>
      </c>
      <c r="L15" s="196">
        <f>'Summary Data Part C'!$N$18+'Summary Data Part C'!$N$19+'Summary Data Part C'!$N$20</f>
        <v>0</v>
      </c>
      <c r="M15" s="196">
        <f>'Summary Data Part C'!$N$21+'Summary Data Part C'!$N$22+'Summary Data Part C'!$N$23</f>
        <v>0</v>
      </c>
      <c r="N15" s="196">
        <f>'Summary Data Part C'!$N$24+'Summary Data Part C'!$N$25+'Summary Data Part C'!$N$26</f>
        <v>0</v>
      </c>
      <c r="O15" s="196">
        <f>+'Summary Data Part C'!$N$27+'Summary Data Part C'!$N$28+'Summary Data Part C'!$N$29</f>
        <v>0</v>
      </c>
      <c r="P15" s="196">
        <f>+'Summary Data Part C'!$N$31+'Summary Data Part C'!$N$32+'Summary Data Part C'!$N$30</f>
        <v>0</v>
      </c>
      <c r="Q15" s="196">
        <f t="shared" si="1"/>
        <v>0</v>
      </c>
      <c r="R15" s="196">
        <f>'Summary Data Part C'!$N$38+'Summary Data Part C'!$N$39+'Summary Data Part C'!$N$40</f>
        <v>0</v>
      </c>
      <c r="S15" s="196">
        <f>+'Summary Data Part C'!$N$41+'Summary Data Part C'!$N$42+'Summary Data Part C'!$N$43</f>
        <v>0</v>
      </c>
      <c r="T15" s="196">
        <f t="shared" si="2"/>
        <v>0</v>
      </c>
      <c r="U15" s="196" t="e">
        <f>R15/(' Part B Format'!K15+' Part B Format'!L15)</f>
        <v>#DIV/0!</v>
      </c>
      <c r="V15" s="196" t="e">
        <f>S15/(' Part B Format'!K15+' Part B Format'!L15)</f>
        <v>#DIV/0!</v>
      </c>
      <c r="W15" s="197">
        <f>'Part A Format'!$C$86*(' Part B Format'!K15+' Part B Format'!L15)</f>
        <v>0</v>
      </c>
      <c r="X15" s="196">
        <f t="shared" si="3"/>
        <v>0</v>
      </c>
      <c r="Y15" s="198" t="e">
        <f>X15/(' Part B Format'!K15+' Part B Format'!L15)</f>
        <v>#DIV/0!</v>
      </c>
      <c r="Z15" s="168"/>
    </row>
    <row r="16" spans="1:26" ht="16.5" customHeight="1" x14ac:dyDescent="0.3">
      <c r="A16" s="195">
        <f>' Part B Format'!A16</f>
        <v>0</v>
      </c>
      <c r="B16" s="170" t="str">
        <f>'Summary Data Part C'!$O$1</f>
        <v>School #9</v>
      </c>
      <c r="C16" s="195">
        <f>' Part B Format'!C16</f>
        <v>0</v>
      </c>
      <c r="D16" s="196">
        <f>'Summary Data Part C'!$O3</f>
        <v>0</v>
      </c>
      <c r="E16" s="196">
        <f>'Summary Data Part C'!$O4</f>
        <v>0</v>
      </c>
      <c r="F16" s="196">
        <f>'Summary Data Part C'!$O5</f>
        <v>0</v>
      </c>
      <c r="G16" s="196">
        <f>'Summary Data Part C'!$O6</f>
        <v>0</v>
      </c>
      <c r="H16" s="196">
        <f>'Summary Data Part C'!$O7</f>
        <v>0</v>
      </c>
      <c r="I16" s="196">
        <f t="shared" si="0"/>
        <v>0</v>
      </c>
      <c r="J16" s="196">
        <f>'Summary Data Part C'!O$12+'Summary Data Part C'!O$13+'Summary Data Part C'!O$14</f>
        <v>0</v>
      </c>
      <c r="K16" s="196">
        <f>+'Summary Data Part C'!$O$15+'Summary Data Part C'!$O$16+'Summary Data Part C'!$O$17</f>
        <v>0</v>
      </c>
      <c r="L16" s="196">
        <f>'Summary Data Part C'!$O$18+'Summary Data Part C'!$O$19+'Summary Data Part C'!$O$20</f>
        <v>0</v>
      </c>
      <c r="M16" s="196">
        <f>'Summary Data Part C'!$O$21+'Summary Data Part C'!$O$22+'Summary Data Part C'!$O$23</f>
        <v>0</v>
      </c>
      <c r="N16" s="196">
        <f>'Summary Data Part C'!$O$24+'Summary Data Part C'!$O$25+'Summary Data Part C'!$O$26</f>
        <v>0</v>
      </c>
      <c r="O16" s="196">
        <f>+'Summary Data Part C'!$O$27+'Summary Data Part C'!$O$28+'Summary Data Part C'!$O$29</f>
        <v>0</v>
      </c>
      <c r="P16" s="196">
        <f>+'Summary Data Part C'!$O$31+'Summary Data Part C'!$O$32+'Summary Data Part C'!$O$30</f>
        <v>0</v>
      </c>
      <c r="Q16" s="196">
        <f t="shared" si="1"/>
        <v>0</v>
      </c>
      <c r="R16" s="196">
        <f>'Summary Data Part C'!$O$38+'Summary Data Part C'!$O$39+'Summary Data Part C'!$O$40</f>
        <v>0</v>
      </c>
      <c r="S16" s="196">
        <f>+'Summary Data Part C'!$O$41+'Summary Data Part C'!$O$42+'Summary Data Part C'!$O$43</f>
        <v>0</v>
      </c>
      <c r="T16" s="196">
        <f t="shared" si="2"/>
        <v>0</v>
      </c>
      <c r="U16" s="196" t="e">
        <f>R16/(' Part B Format'!K16+' Part B Format'!L16)</f>
        <v>#DIV/0!</v>
      </c>
      <c r="V16" s="196" t="e">
        <f>S16/(' Part B Format'!K16+' Part B Format'!L16)</f>
        <v>#DIV/0!</v>
      </c>
      <c r="W16" s="197">
        <f>'Part A Format'!$C$86*(' Part B Format'!K16+' Part B Format'!L16)</f>
        <v>0</v>
      </c>
      <c r="X16" s="196">
        <f t="shared" si="3"/>
        <v>0</v>
      </c>
      <c r="Y16" s="198" t="e">
        <f>X16/(' Part B Format'!K16+' Part B Format'!L16)</f>
        <v>#DIV/0!</v>
      </c>
      <c r="Z16" s="168"/>
    </row>
    <row r="17" spans="1:26" ht="16.5" customHeight="1" x14ac:dyDescent="0.3">
      <c r="A17" s="195">
        <f>' Part B Format'!A17</f>
        <v>0</v>
      </c>
      <c r="B17" s="170" t="str">
        <f>'Summary Data Part C'!$P$1</f>
        <v>School #10</v>
      </c>
      <c r="C17" s="195">
        <f>' Part B Format'!C17</f>
        <v>0</v>
      </c>
      <c r="D17" s="196">
        <f>'Summary Data Part C'!$P3</f>
        <v>0</v>
      </c>
      <c r="E17" s="196">
        <f>'Summary Data Part C'!$P4</f>
        <v>0</v>
      </c>
      <c r="F17" s="196">
        <f>'Summary Data Part C'!$P5</f>
        <v>0</v>
      </c>
      <c r="G17" s="196">
        <f>'Summary Data Part C'!$P6</f>
        <v>0</v>
      </c>
      <c r="H17" s="196">
        <f>'Summary Data Part C'!$P7</f>
        <v>0</v>
      </c>
      <c r="I17" s="196">
        <f t="shared" si="0"/>
        <v>0</v>
      </c>
      <c r="J17" s="196">
        <f>'Summary Data Part C'!P$12+'Summary Data Part C'!P$13+'Summary Data Part C'!P$14</f>
        <v>0</v>
      </c>
      <c r="K17" s="196">
        <f>+'Summary Data Part C'!$P$15+'Summary Data Part C'!$P$16+'Summary Data Part C'!$P$17</f>
        <v>0</v>
      </c>
      <c r="L17" s="196">
        <f>'Summary Data Part C'!$P$18+'Summary Data Part C'!$P$19+'Summary Data Part C'!$P$20</f>
        <v>0</v>
      </c>
      <c r="M17" s="196">
        <f>'Summary Data Part C'!$P$21+'Summary Data Part C'!$P$22+'Summary Data Part C'!$P$23</f>
        <v>0</v>
      </c>
      <c r="N17" s="196">
        <f>'Summary Data Part C'!$P$24+'Summary Data Part C'!$P$25+'Summary Data Part C'!$P$26</f>
        <v>0</v>
      </c>
      <c r="O17" s="196">
        <f>+'Summary Data Part C'!$P$27+'Summary Data Part C'!$P$28+'Summary Data Part C'!$P$29</f>
        <v>0</v>
      </c>
      <c r="P17" s="196">
        <f>+'Summary Data Part C'!$P$31+'Summary Data Part C'!$P$32+'Summary Data Part C'!$P$30</f>
        <v>0</v>
      </c>
      <c r="Q17" s="196">
        <f t="shared" si="1"/>
        <v>0</v>
      </c>
      <c r="R17" s="196">
        <f>'Summary Data Part C'!$P$38+'Summary Data Part C'!$P$39+'Summary Data Part C'!$P$40</f>
        <v>0</v>
      </c>
      <c r="S17" s="196">
        <f>+'Summary Data Part C'!$P$41+'Summary Data Part C'!$P$42+'Summary Data Part C'!$P$43</f>
        <v>0</v>
      </c>
      <c r="T17" s="196">
        <f t="shared" si="2"/>
        <v>0</v>
      </c>
      <c r="U17" s="196" t="e">
        <f>R17/(' Part B Format'!K17+' Part B Format'!L17)</f>
        <v>#DIV/0!</v>
      </c>
      <c r="V17" s="196" t="e">
        <f>S17/(' Part B Format'!K17+' Part B Format'!L17)</f>
        <v>#DIV/0!</v>
      </c>
      <c r="W17" s="197">
        <f>'Part A Format'!$C$86*(' Part B Format'!K17+' Part B Format'!L17)</f>
        <v>0</v>
      </c>
      <c r="X17" s="196">
        <f t="shared" si="3"/>
        <v>0</v>
      </c>
      <c r="Y17" s="198" t="e">
        <f>X17/(' Part B Format'!K17+' Part B Format'!L17)</f>
        <v>#DIV/0!</v>
      </c>
      <c r="Z17" s="168"/>
    </row>
    <row r="18" spans="1:26" ht="16.5" customHeight="1" x14ac:dyDescent="0.3">
      <c r="A18" s="195">
        <f>' Part B Format'!A18</f>
        <v>0</v>
      </c>
      <c r="B18" s="170" t="str">
        <f>'Summary Data Part C'!$Q$1</f>
        <v>School #11</v>
      </c>
      <c r="C18" s="195">
        <f>' Part B Format'!C18</f>
        <v>0</v>
      </c>
      <c r="D18" s="196">
        <f>'Summary Data Part C'!$Q3</f>
        <v>0</v>
      </c>
      <c r="E18" s="196">
        <f>'Summary Data Part C'!$Q4</f>
        <v>0</v>
      </c>
      <c r="F18" s="196">
        <f>'Summary Data Part C'!$Q5</f>
        <v>0</v>
      </c>
      <c r="G18" s="196">
        <f>'Summary Data Part C'!$Q6</f>
        <v>0</v>
      </c>
      <c r="H18" s="196">
        <f>'Summary Data Part C'!$Q7</f>
        <v>0</v>
      </c>
      <c r="I18" s="196">
        <f t="shared" si="0"/>
        <v>0</v>
      </c>
      <c r="J18" s="196">
        <f>'Summary Data Part C'!Q$12+'Summary Data Part C'!Q$13+'Summary Data Part C'!Q$14</f>
        <v>0</v>
      </c>
      <c r="K18" s="196">
        <f>+'Summary Data Part C'!$Q$15+'Summary Data Part C'!$Q$16+'Summary Data Part C'!$Q$17</f>
        <v>0</v>
      </c>
      <c r="L18" s="196">
        <f>'Summary Data Part C'!$Q$18+'Summary Data Part C'!$Q$19+'Summary Data Part C'!$Q$20</f>
        <v>0</v>
      </c>
      <c r="M18" s="196">
        <f>'Summary Data Part C'!$Q$21+'Summary Data Part C'!$Q$22+'Summary Data Part C'!$Q$23</f>
        <v>0</v>
      </c>
      <c r="N18" s="196">
        <f>'Summary Data Part C'!$Q$24+'Summary Data Part C'!$Q$25+'Summary Data Part C'!$Q$26</f>
        <v>0</v>
      </c>
      <c r="O18" s="196">
        <f>+'Summary Data Part C'!$Q$27+'Summary Data Part C'!$Q$28+'Summary Data Part C'!$Q$29</f>
        <v>0</v>
      </c>
      <c r="P18" s="196">
        <f>+'Summary Data Part C'!$Q$31+'Summary Data Part C'!$Q$32+'Summary Data Part C'!$Q$30</f>
        <v>0</v>
      </c>
      <c r="Q18" s="196">
        <f t="shared" si="1"/>
        <v>0</v>
      </c>
      <c r="R18" s="196">
        <f>'Summary Data Part C'!$Q$38+'Summary Data Part C'!$Q$39+'Summary Data Part C'!$Q$40</f>
        <v>0</v>
      </c>
      <c r="S18" s="196">
        <f>+'Summary Data Part C'!$Q$41+'Summary Data Part C'!$Q$42+'Summary Data Part C'!$Q$43</f>
        <v>0</v>
      </c>
      <c r="T18" s="196">
        <f t="shared" si="2"/>
        <v>0</v>
      </c>
      <c r="U18" s="196" t="e">
        <f>R18/(' Part B Format'!K18+' Part B Format'!L18)</f>
        <v>#DIV/0!</v>
      </c>
      <c r="V18" s="196" t="e">
        <f>S18/(' Part B Format'!K18+' Part B Format'!L18)</f>
        <v>#DIV/0!</v>
      </c>
      <c r="W18" s="197">
        <f>'Part A Format'!$C$86*(' Part B Format'!K18+' Part B Format'!L18)</f>
        <v>0</v>
      </c>
      <c r="X18" s="196">
        <f t="shared" si="3"/>
        <v>0</v>
      </c>
      <c r="Y18" s="198" t="e">
        <f>X18/(' Part B Format'!K18+' Part B Format'!L18)</f>
        <v>#DIV/0!</v>
      </c>
      <c r="Z18" s="168"/>
    </row>
    <row r="19" spans="1:26" ht="16.5" customHeight="1" x14ac:dyDescent="0.3">
      <c r="A19" s="195">
        <f>' Part B Format'!A19</f>
        <v>0</v>
      </c>
      <c r="B19" s="170" t="str">
        <f>'Summary Data Part C'!$R$1</f>
        <v>School #12</v>
      </c>
      <c r="C19" s="195">
        <f>' Part B Format'!C19</f>
        <v>0</v>
      </c>
      <c r="D19" s="196">
        <f>'Summary Data Part C'!$R3</f>
        <v>0</v>
      </c>
      <c r="E19" s="196">
        <f>'Summary Data Part C'!$R4</f>
        <v>0</v>
      </c>
      <c r="F19" s="196">
        <f>'Summary Data Part C'!$R5</f>
        <v>0</v>
      </c>
      <c r="G19" s="196">
        <f>'Summary Data Part C'!$R6</f>
        <v>0</v>
      </c>
      <c r="H19" s="196">
        <f>'Summary Data Part C'!$R7</f>
        <v>0</v>
      </c>
      <c r="I19" s="196">
        <f t="shared" si="0"/>
        <v>0</v>
      </c>
      <c r="J19" s="196">
        <f>'Summary Data Part C'!R$12+'Summary Data Part C'!R$13+'Summary Data Part C'!R$14</f>
        <v>0</v>
      </c>
      <c r="K19" s="196">
        <f>+'Summary Data Part C'!$R$15+'Summary Data Part C'!$R$16+'Summary Data Part C'!$R$17</f>
        <v>0</v>
      </c>
      <c r="L19" s="196">
        <f>'Summary Data Part C'!$R$18+'Summary Data Part C'!$R$19+'Summary Data Part C'!$R$20</f>
        <v>0</v>
      </c>
      <c r="M19" s="196">
        <f>'Summary Data Part C'!$R$21+'Summary Data Part C'!$R$22+'Summary Data Part C'!$R$23</f>
        <v>0</v>
      </c>
      <c r="N19" s="196">
        <f>'Summary Data Part C'!$R$24+'Summary Data Part C'!$R$25+'Summary Data Part C'!$R$26</f>
        <v>0</v>
      </c>
      <c r="O19" s="196">
        <f>+'Summary Data Part C'!$R$27+'Summary Data Part C'!$R$28+'Summary Data Part C'!$R$29</f>
        <v>0</v>
      </c>
      <c r="P19" s="196">
        <f>+'Summary Data Part C'!$R$31+'Summary Data Part C'!$R$32+'Summary Data Part C'!$R$30</f>
        <v>0</v>
      </c>
      <c r="Q19" s="196">
        <f t="shared" si="1"/>
        <v>0</v>
      </c>
      <c r="R19" s="196">
        <f>'Summary Data Part C'!$R$38+'Summary Data Part C'!$R$39+'Summary Data Part C'!$R$40</f>
        <v>0</v>
      </c>
      <c r="S19" s="196">
        <f>+'Summary Data Part C'!$R$41+'Summary Data Part C'!$R$42+'Summary Data Part C'!$R$43</f>
        <v>0</v>
      </c>
      <c r="T19" s="196">
        <f t="shared" si="2"/>
        <v>0</v>
      </c>
      <c r="U19" s="196" t="e">
        <f>R19/(' Part B Format'!K19+' Part B Format'!L19)</f>
        <v>#DIV/0!</v>
      </c>
      <c r="V19" s="196" t="e">
        <f>S19/(' Part B Format'!K19+' Part B Format'!L19)</f>
        <v>#DIV/0!</v>
      </c>
      <c r="W19" s="197">
        <f>'Part A Format'!$C$86*(' Part B Format'!K19+' Part B Format'!L19)</f>
        <v>0</v>
      </c>
      <c r="X19" s="196">
        <f t="shared" si="3"/>
        <v>0</v>
      </c>
      <c r="Y19" s="198" t="e">
        <f>X19/(' Part B Format'!K19+' Part B Format'!L19)</f>
        <v>#DIV/0!</v>
      </c>
      <c r="Z19" s="168"/>
    </row>
    <row r="20" spans="1:26" ht="16.5" customHeight="1" x14ac:dyDescent="0.3">
      <c r="A20" s="195">
        <f>' Part B Format'!A20</f>
        <v>0</v>
      </c>
      <c r="B20" s="170" t="str">
        <f>'Summary Data Part C'!$S$1</f>
        <v>School #13</v>
      </c>
      <c r="C20" s="195">
        <f>' Part B Format'!C20</f>
        <v>0</v>
      </c>
      <c r="D20" s="196">
        <f>'Summary Data Part C'!$S3</f>
        <v>0</v>
      </c>
      <c r="E20" s="196">
        <f>'Summary Data Part C'!$S4</f>
        <v>0</v>
      </c>
      <c r="F20" s="196">
        <f>'Summary Data Part C'!$S5</f>
        <v>0</v>
      </c>
      <c r="G20" s="196">
        <f>'Summary Data Part C'!$S6</f>
        <v>0</v>
      </c>
      <c r="H20" s="196">
        <f>'Summary Data Part C'!$S7</f>
        <v>0</v>
      </c>
      <c r="I20" s="196">
        <f t="shared" si="0"/>
        <v>0</v>
      </c>
      <c r="J20" s="196">
        <f>'Summary Data Part C'!S$12+'Summary Data Part C'!S$13+'Summary Data Part C'!S$14</f>
        <v>0</v>
      </c>
      <c r="K20" s="196">
        <f>+'Summary Data Part C'!$S$15+'Summary Data Part C'!$S$16+'Summary Data Part C'!$S$17</f>
        <v>0</v>
      </c>
      <c r="L20" s="196">
        <f>'Summary Data Part C'!$S$18+'Summary Data Part C'!$S$19+'Summary Data Part C'!$S$20</f>
        <v>0</v>
      </c>
      <c r="M20" s="196">
        <f>'Summary Data Part C'!$S$21+'Summary Data Part C'!$S$22+'Summary Data Part C'!$S$23</f>
        <v>0</v>
      </c>
      <c r="N20" s="196">
        <f>'Summary Data Part C'!$S$24+'Summary Data Part C'!$S$25+'Summary Data Part C'!$S$26</f>
        <v>0</v>
      </c>
      <c r="O20" s="196">
        <f>+'Summary Data Part C'!$S$27+'Summary Data Part C'!$S$28+'Summary Data Part C'!$S$29</f>
        <v>0</v>
      </c>
      <c r="P20" s="196">
        <f>+'Summary Data Part C'!$S$31+'Summary Data Part C'!$S$32+'Summary Data Part C'!$S$30</f>
        <v>0</v>
      </c>
      <c r="Q20" s="196">
        <f t="shared" si="1"/>
        <v>0</v>
      </c>
      <c r="R20" s="196">
        <f>'Summary Data Part C'!$S$38+'Summary Data Part C'!$S$39+'Summary Data Part C'!$S$40</f>
        <v>0</v>
      </c>
      <c r="S20" s="196">
        <f>+'Summary Data Part C'!$S$41+'Summary Data Part C'!$S$42+'Summary Data Part C'!$S$43</f>
        <v>0</v>
      </c>
      <c r="T20" s="196">
        <f t="shared" si="2"/>
        <v>0</v>
      </c>
      <c r="U20" s="196" t="e">
        <f>R20/(' Part B Format'!K20+' Part B Format'!L20)</f>
        <v>#DIV/0!</v>
      </c>
      <c r="V20" s="196" t="e">
        <f>S20/(' Part B Format'!K20+' Part B Format'!L20)</f>
        <v>#DIV/0!</v>
      </c>
      <c r="W20" s="197">
        <f>'Part A Format'!$C$86*(' Part B Format'!K20+' Part B Format'!L20)</f>
        <v>0</v>
      </c>
      <c r="X20" s="196">
        <f t="shared" si="3"/>
        <v>0</v>
      </c>
      <c r="Y20" s="198" t="e">
        <f>X20/(' Part B Format'!K20+' Part B Format'!L20)</f>
        <v>#DIV/0!</v>
      </c>
      <c r="Z20" s="168"/>
    </row>
    <row r="21" spans="1:26" ht="16.5" customHeight="1" x14ac:dyDescent="0.3">
      <c r="A21" s="195">
        <f>' Part B Format'!A21</f>
        <v>0</v>
      </c>
      <c r="B21" s="170" t="str">
        <f>'Summary Data Part C'!$T$1</f>
        <v>School #14</v>
      </c>
      <c r="C21" s="195">
        <f>' Part B Format'!C21</f>
        <v>0</v>
      </c>
      <c r="D21" s="196">
        <f>'Summary Data Part C'!$T3</f>
        <v>0</v>
      </c>
      <c r="E21" s="196">
        <f>'Summary Data Part C'!$T4</f>
        <v>0</v>
      </c>
      <c r="F21" s="196">
        <f>'Summary Data Part C'!$T5</f>
        <v>0</v>
      </c>
      <c r="G21" s="196">
        <f>'Summary Data Part C'!$T6</f>
        <v>0</v>
      </c>
      <c r="H21" s="196">
        <f>'Summary Data Part C'!$T7</f>
        <v>0</v>
      </c>
      <c r="I21" s="196">
        <f t="shared" si="0"/>
        <v>0</v>
      </c>
      <c r="J21" s="196">
        <f>'Summary Data Part C'!T$12+'Summary Data Part C'!T$13+'Summary Data Part C'!T$14</f>
        <v>0</v>
      </c>
      <c r="K21" s="196">
        <f>+'Summary Data Part C'!$T$15+'Summary Data Part C'!$T$16+'Summary Data Part C'!$T$17</f>
        <v>0</v>
      </c>
      <c r="L21" s="196">
        <f>'Summary Data Part C'!$T$18+'Summary Data Part C'!$T$19+'Summary Data Part C'!$T$20</f>
        <v>0</v>
      </c>
      <c r="M21" s="196">
        <f>'Summary Data Part C'!$T$21+'Summary Data Part C'!$T$22+'Summary Data Part C'!$T$23</f>
        <v>0</v>
      </c>
      <c r="N21" s="196">
        <f>'Summary Data Part C'!$T$24+'Summary Data Part C'!$T$25+'Summary Data Part C'!$T$26</f>
        <v>0</v>
      </c>
      <c r="O21" s="196">
        <f>+'Summary Data Part C'!$T$27+'Summary Data Part C'!$T$28+'Summary Data Part C'!$T$29</f>
        <v>0</v>
      </c>
      <c r="P21" s="196">
        <f>+'Summary Data Part C'!$T$31+'Summary Data Part C'!$T$32+'Summary Data Part C'!$T$30</f>
        <v>0</v>
      </c>
      <c r="Q21" s="196">
        <f t="shared" si="1"/>
        <v>0</v>
      </c>
      <c r="R21" s="196">
        <f>'Summary Data Part C'!$T$38+'Summary Data Part C'!$T$39+'Summary Data Part C'!$T$40</f>
        <v>0</v>
      </c>
      <c r="S21" s="196">
        <f>+'Summary Data Part C'!$T$41+'Summary Data Part C'!$T$42+'Summary Data Part C'!$T$43</f>
        <v>0</v>
      </c>
      <c r="T21" s="196">
        <f t="shared" si="2"/>
        <v>0</v>
      </c>
      <c r="U21" s="196" t="e">
        <f>R21/(' Part B Format'!K21+' Part B Format'!L21)</f>
        <v>#DIV/0!</v>
      </c>
      <c r="V21" s="196" t="e">
        <f>S21/(' Part B Format'!K21+' Part B Format'!L21)</f>
        <v>#DIV/0!</v>
      </c>
      <c r="W21" s="197">
        <f>'Part A Format'!$C$86*(' Part B Format'!K21+' Part B Format'!L21)</f>
        <v>0</v>
      </c>
      <c r="X21" s="196">
        <f t="shared" si="3"/>
        <v>0</v>
      </c>
      <c r="Y21" s="198" t="e">
        <f>X21/(' Part B Format'!K21+' Part B Format'!L21)</f>
        <v>#DIV/0!</v>
      </c>
      <c r="Z21" s="168"/>
    </row>
    <row r="22" spans="1:26" ht="16.5" customHeight="1" x14ac:dyDescent="0.3">
      <c r="A22" s="195">
        <f>' Part B Format'!A22</f>
        <v>0</v>
      </c>
      <c r="B22" s="170" t="str">
        <f>'Summary Data Part C'!$U$1</f>
        <v>School #15</v>
      </c>
      <c r="C22" s="195">
        <f>' Part B Format'!C22</f>
        <v>0</v>
      </c>
      <c r="D22" s="196">
        <f>'Summary Data Part C'!$U3</f>
        <v>0</v>
      </c>
      <c r="E22" s="196">
        <f>'Summary Data Part C'!$U4</f>
        <v>0</v>
      </c>
      <c r="F22" s="196">
        <f>'Summary Data Part C'!$U5</f>
        <v>0</v>
      </c>
      <c r="G22" s="196">
        <f>'Summary Data Part C'!$U6</f>
        <v>0</v>
      </c>
      <c r="H22" s="196">
        <f>'Summary Data Part C'!$U7</f>
        <v>0</v>
      </c>
      <c r="I22" s="196">
        <f t="shared" si="0"/>
        <v>0</v>
      </c>
      <c r="J22" s="196">
        <f>'Summary Data Part C'!U$12+'Summary Data Part C'!U$13+'Summary Data Part C'!U$14</f>
        <v>0</v>
      </c>
      <c r="K22" s="196">
        <f>+'Summary Data Part C'!$U$15+'Summary Data Part C'!$U$16+'Summary Data Part C'!$U$17</f>
        <v>0</v>
      </c>
      <c r="L22" s="196">
        <f>'Summary Data Part C'!$U$18+'Summary Data Part C'!$U$19+'Summary Data Part C'!$U$20</f>
        <v>0</v>
      </c>
      <c r="M22" s="196">
        <f>'Summary Data Part C'!$U$21+'Summary Data Part C'!$U$22+'Summary Data Part C'!$U$23</f>
        <v>0</v>
      </c>
      <c r="N22" s="196">
        <f>'Summary Data Part C'!$U$24+'Summary Data Part C'!$U$25+'Summary Data Part C'!$U$26</f>
        <v>0</v>
      </c>
      <c r="O22" s="196">
        <f>+'Summary Data Part C'!$U$27+'Summary Data Part C'!$U$28+'Summary Data Part C'!$U$29</f>
        <v>0</v>
      </c>
      <c r="P22" s="196">
        <f>+'Summary Data Part C'!$U$31+'Summary Data Part C'!$U$32+'Summary Data Part C'!$U$30</f>
        <v>0</v>
      </c>
      <c r="Q22" s="196">
        <f t="shared" si="1"/>
        <v>0</v>
      </c>
      <c r="R22" s="196">
        <f>'Summary Data Part C'!$U$38+'Summary Data Part C'!$U$39+'Summary Data Part C'!$U$40</f>
        <v>0</v>
      </c>
      <c r="S22" s="196">
        <f>+'Summary Data Part C'!$U$41+'Summary Data Part C'!$U$42+'Summary Data Part C'!$U$43</f>
        <v>0</v>
      </c>
      <c r="T22" s="196">
        <f t="shared" si="2"/>
        <v>0</v>
      </c>
      <c r="U22" s="196" t="e">
        <f>R22/(' Part B Format'!K22+' Part B Format'!L22)</f>
        <v>#DIV/0!</v>
      </c>
      <c r="V22" s="196" t="e">
        <f>S22/(' Part B Format'!K22+' Part B Format'!L22)</f>
        <v>#DIV/0!</v>
      </c>
      <c r="W22" s="197">
        <f>'Part A Format'!$C$86*(' Part B Format'!K22+' Part B Format'!L22)</f>
        <v>0</v>
      </c>
      <c r="X22" s="196">
        <f t="shared" si="3"/>
        <v>0</v>
      </c>
      <c r="Y22" s="198" t="e">
        <f>X22/(' Part B Format'!K22+' Part B Format'!L22)</f>
        <v>#DIV/0!</v>
      </c>
      <c r="Z22" s="168"/>
    </row>
    <row r="23" spans="1:26" ht="16.5" customHeight="1" x14ac:dyDescent="0.3">
      <c r="A23" s="195">
        <f>' Part B Format'!A23</f>
        <v>0</v>
      </c>
      <c r="B23" s="170" t="str">
        <f>'Summary Data Part C'!$V$1</f>
        <v>School #16</v>
      </c>
      <c r="C23" s="195">
        <f>' Part B Format'!C23</f>
        <v>0</v>
      </c>
      <c r="D23" s="196">
        <f>'Summary Data Part C'!$V3</f>
        <v>0</v>
      </c>
      <c r="E23" s="196">
        <f>'Summary Data Part C'!$V4</f>
        <v>0</v>
      </c>
      <c r="F23" s="196">
        <f>'Summary Data Part C'!$V5</f>
        <v>0</v>
      </c>
      <c r="G23" s="196">
        <f>'Summary Data Part C'!$V6</f>
        <v>0</v>
      </c>
      <c r="H23" s="196">
        <f>'Summary Data Part C'!$V7</f>
        <v>0</v>
      </c>
      <c r="I23" s="196">
        <f t="shared" si="0"/>
        <v>0</v>
      </c>
      <c r="J23" s="196">
        <f>'Summary Data Part C'!V$12+'Summary Data Part C'!V$13+'Summary Data Part C'!V$14</f>
        <v>0</v>
      </c>
      <c r="K23" s="196">
        <f>+'Summary Data Part C'!$V$15+'Summary Data Part C'!$V$16+'Summary Data Part C'!$V$17</f>
        <v>0</v>
      </c>
      <c r="L23" s="196">
        <f>'Summary Data Part C'!$V$18+'Summary Data Part C'!$V$19+'Summary Data Part C'!$V$20</f>
        <v>0</v>
      </c>
      <c r="M23" s="196">
        <f>'Summary Data Part C'!$V$21+'Summary Data Part C'!$V$22+'Summary Data Part C'!$V$23</f>
        <v>0</v>
      </c>
      <c r="N23" s="196">
        <f>'Summary Data Part C'!$V$24+'Summary Data Part C'!$V$25+'Summary Data Part C'!$V$26</f>
        <v>0</v>
      </c>
      <c r="O23" s="196">
        <f>+'Summary Data Part C'!$V$27+'Summary Data Part C'!$V$28+'Summary Data Part C'!$V$29</f>
        <v>0</v>
      </c>
      <c r="P23" s="196">
        <f>+'Summary Data Part C'!$V$31+'Summary Data Part C'!$V$32+'Summary Data Part C'!$V$30</f>
        <v>0</v>
      </c>
      <c r="Q23" s="196">
        <f t="shared" si="1"/>
        <v>0</v>
      </c>
      <c r="R23" s="196">
        <f>'Summary Data Part C'!$V$38+'Summary Data Part C'!$V$39+'Summary Data Part C'!$V$40</f>
        <v>0</v>
      </c>
      <c r="S23" s="196">
        <f>+'Summary Data Part C'!$V$41+'Summary Data Part C'!$V$42+'Summary Data Part C'!$V$43</f>
        <v>0</v>
      </c>
      <c r="T23" s="196">
        <f t="shared" si="2"/>
        <v>0</v>
      </c>
      <c r="U23" s="196" t="e">
        <f>R23/(' Part B Format'!K23+' Part B Format'!L23)</f>
        <v>#DIV/0!</v>
      </c>
      <c r="V23" s="196" t="e">
        <f>S23/(' Part B Format'!K23+' Part B Format'!L23)</f>
        <v>#DIV/0!</v>
      </c>
      <c r="W23" s="197">
        <f>'Part A Format'!$C$86*(' Part B Format'!K23+' Part B Format'!L23)</f>
        <v>0</v>
      </c>
      <c r="X23" s="196">
        <f t="shared" si="3"/>
        <v>0</v>
      </c>
      <c r="Y23" s="198" t="e">
        <f>X23/(' Part B Format'!K23+' Part B Format'!L23)</f>
        <v>#DIV/0!</v>
      </c>
      <c r="Z23" s="168"/>
    </row>
    <row r="24" spans="1:26" ht="16.5" customHeight="1" x14ac:dyDescent="0.3">
      <c r="A24" s="195">
        <f>' Part B Format'!A24</f>
        <v>0</v>
      </c>
      <c r="B24" s="170" t="str">
        <f>'Summary Data Part C'!$W$1</f>
        <v>School #17</v>
      </c>
      <c r="C24" s="195">
        <f>' Part B Format'!C24</f>
        <v>0</v>
      </c>
      <c r="D24" s="196">
        <f>'Summary Data Part C'!$W3</f>
        <v>0</v>
      </c>
      <c r="E24" s="196">
        <f>'Summary Data Part C'!$W4</f>
        <v>0</v>
      </c>
      <c r="F24" s="196">
        <f>'Summary Data Part C'!$W5</f>
        <v>0</v>
      </c>
      <c r="G24" s="196">
        <f>'Summary Data Part C'!$W6</f>
        <v>0</v>
      </c>
      <c r="H24" s="196">
        <f>'Summary Data Part C'!$W7</f>
        <v>0</v>
      </c>
      <c r="I24" s="199">
        <f t="shared" si="0"/>
        <v>0</v>
      </c>
      <c r="J24" s="196">
        <f>'Summary Data Part C'!W$12+'Summary Data Part C'!W$13+'Summary Data Part C'!W$14</f>
        <v>0</v>
      </c>
      <c r="K24" s="196">
        <f>+'Summary Data Part C'!$W$15+'Summary Data Part C'!$W$16+'Summary Data Part C'!$W$17</f>
        <v>0</v>
      </c>
      <c r="L24" s="196">
        <f>'Summary Data Part C'!$W$18+'Summary Data Part C'!$W$19+'Summary Data Part C'!$W$20</f>
        <v>0</v>
      </c>
      <c r="M24" s="196">
        <f>'Summary Data Part C'!$W$21+'Summary Data Part C'!$W$22+'Summary Data Part C'!$W$23</f>
        <v>0</v>
      </c>
      <c r="N24" s="196">
        <f>'Summary Data Part C'!$W$24+'Summary Data Part C'!$W$25+'Summary Data Part C'!$W$26</f>
        <v>0</v>
      </c>
      <c r="O24" s="196">
        <f>+'Summary Data Part C'!$W$27+'Summary Data Part C'!$W$28+'Summary Data Part C'!$W$29</f>
        <v>0</v>
      </c>
      <c r="P24" s="196">
        <f>+'Summary Data Part C'!$W$31+'Summary Data Part C'!$W$32+'Summary Data Part C'!$W$30</f>
        <v>0</v>
      </c>
      <c r="Q24" s="199">
        <f t="shared" si="1"/>
        <v>0</v>
      </c>
      <c r="R24" s="196">
        <f>'Summary Data Part C'!$W$38+'Summary Data Part C'!$W$39+'Summary Data Part C'!$W$40</f>
        <v>0</v>
      </c>
      <c r="S24" s="196">
        <f>+'Summary Data Part C'!$W$41+'Summary Data Part C'!$W$42+'Summary Data Part C'!$W$43</f>
        <v>0</v>
      </c>
      <c r="T24" s="199">
        <f t="shared" si="2"/>
        <v>0</v>
      </c>
      <c r="U24" s="196" t="e">
        <f>R24/(' Part B Format'!K24+' Part B Format'!L24)</f>
        <v>#DIV/0!</v>
      </c>
      <c r="V24" s="196" t="e">
        <f>S24/(' Part B Format'!K24+' Part B Format'!L24)</f>
        <v>#DIV/0!</v>
      </c>
      <c r="W24" s="200">
        <f>'Part A Format'!$C$86*(' Part B Format'!K24+' Part B Format'!L24)</f>
        <v>0</v>
      </c>
      <c r="X24" s="199">
        <f t="shared" si="3"/>
        <v>0</v>
      </c>
      <c r="Y24" s="198" t="e">
        <f>X24/(' Part B Format'!K24+' Part B Format'!L24)</f>
        <v>#DIV/0!</v>
      </c>
      <c r="Z24" s="168"/>
    </row>
    <row r="25" spans="1:26" ht="15" customHeight="1" x14ac:dyDescent="0.3">
      <c r="A25" s="121" t="s">
        <v>639</v>
      </c>
      <c r="B25" s="121"/>
      <c r="C25" s="119"/>
      <c r="D25" s="201">
        <f t="shared" ref="D25:T25" si="4">SUM(D8:D24)</f>
        <v>3272836</v>
      </c>
      <c r="E25" s="201">
        <f t="shared" si="4"/>
        <v>776198</v>
      </c>
      <c r="F25" s="201">
        <f t="shared" si="4"/>
        <v>2140704.5026281332</v>
      </c>
      <c r="G25" s="201">
        <f t="shared" si="4"/>
        <v>566500</v>
      </c>
      <c r="H25" s="201">
        <f t="shared" si="4"/>
        <v>1059165</v>
      </c>
      <c r="I25" s="202">
        <f t="shared" si="4"/>
        <v>7815403.5026281327</v>
      </c>
      <c r="J25" s="201">
        <f t="shared" si="4"/>
        <v>4435236.3305034051</v>
      </c>
      <c r="K25" s="201">
        <f t="shared" si="4"/>
        <v>110024.77362493242</v>
      </c>
      <c r="L25" s="201">
        <f t="shared" si="4"/>
        <v>2258300.8783357628</v>
      </c>
      <c r="M25" s="201">
        <f t="shared" si="4"/>
        <v>0</v>
      </c>
      <c r="N25" s="201">
        <f t="shared" si="4"/>
        <v>86380.668015040545</v>
      </c>
      <c r="O25" s="201">
        <f t="shared" si="4"/>
        <v>211767.37860140752</v>
      </c>
      <c r="P25" s="201">
        <f t="shared" si="4"/>
        <v>713693.47354758438</v>
      </c>
      <c r="Q25" s="202">
        <f t="shared" si="4"/>
        <v>7815403.5026281327</v>
      </c>
      <c r="R25" s="201">
        <f t="shared" si="4"/>
        <v>7379799.5026281327</v>
      </c>
      <c r="S25" s="201">
        <f t="shared" si="4"/>
        <v>435604</v>
      </c>
      <c r="T25" s="202">
        <f t="shared" si="4"/>
        <v>7815403.5026281327</v>
      </c>
      <c r="U25" s="119"/>
      <c r="V25" s="119"/>
      <c r="W25" s="203">
        <f t="shared" ref="W25:X25" si="5">SUM(W8:W24)</f>
        <v>3472170.98</v>
      </c>
      <c r="X25" s="203">
        <f t="shared" si="5"/>
        <v>11287574.482628133</v>
      </c>
      <c r="Y25" s="201"/>
      <c r="Z25" s="119"/>
    </row>
    <row r="26" spans="1:26" ht="16.5" customHeight="1" x14ac:dyDescent="0.35">
      <c r="A26" s="120"/>
      <c r="B26" s="120"/>
      <c r="C26" s="120"/>
      <c r="D26" s="120"/>
      <c r="E26" s="120"/>
      <c r="F26" s="120"/>
      <c r="G26" s="120"/>
      <c r="H26" s="204" t="s">
        <v>400</v>
      </c>
      <c r="I26" s="120"/>
      <c r="J26" s="120"/>
      <c r="K26" s="120"/>
      <c r="L26" s="120"/>
      <c r="M26" s="120"/>
      <c r="N26" s="120"/>
      <c r="O26" s="120"/>
      <c r="P26" s="204" t="s">
        <v>400</v>
      </c>
      <c r="Q26" s="120"/>
      <c r="R26" s="120"/>
      <c r="S26" s="204" t="s">
        <v>400</v>
      </c>
      <c r="T26" s="120"/>
      <c r="U26" s="120"/>
      <c r="V26" s="204" t="s">
        <v>400</v>
      </c>
      <c r="W26" s="120"/>
      <c r="X26" s="120"/>
      <c r="Y26" s="204" t="s">
        <v>400</v>
      </c>
      <c r="Z26" s="120"/>
    </row>
    <row r="27" spans="1:26" ht="16.5" customHeight="1" x14ac:dyDescent="0.3">
      <c r="A27" s="120"/>
      <c r="B27" s="120"/>
      <c r="C27" s="120"/>
      <c r="D27" s="120"/>
      <c r="E27" s="120"/>
      <c r="F27" s="120"/>
      <c r="G27" s="120"/>
      <c r="H27" s="205" t="s">
        <v>672</v>
      </c>
      <c r="I27" s="120"/>
      <c r="J27" s="120"/>
      <c r="K27" s="120"/>
      <c r="L27" s="120"/>
      <c r="M27" s="120"/>
      <c r="N27" s="120"/>
      <c r="O27" s="120"/>
      <c r="P27" s="205" t="s">
        <v>672</v>
      </c>
      <c r="Q27" s="120"/>
      <c r="R27" s="120"/>
      <c r="S27" s="205" t="s">
        <v>672</v>
      </c>
      <c r="T27" s="120"/>
      <c r="U27" s="120"/>
      <c r="V27" s="205" t="s">
        <v>673</v>
      </c>
      <c r="W27" s="120"/>
      <c r="X27" s="120"/>
      <c r="Y27" s="205" t="s">
        <v>673</v>
      </c>
      <c r="Z27" s="120"/>
    </row>
    <row r="28" spans="1:26" ht="16.5" customHeight="1" x14ac:dyDescent="0.3">
      <c r="A28" s="120"/>
      <c r="B28" s="120"/>
      <c r="C28" s="120"/>
      <c r="D28" s="120"/>
      <c r="E28" s="120"/>
      <c r="F28" s="120"/>
      <c r="G28" s="120"/>
      <c r="H28" s="206" t="s">
        <v>674</v>
      </c>
      <c r="I28" s="120"/>
      <c r="J28" s="120"/>
      <c r="K28" s="120"/>
      <c r="L28" s="120"/>
      <c r="M28" s="120"/>
      <c r="N28" s="120"/>
      <c r="O28" s="120"/>
      <c r="P28" s="206" t="s">
        <v>674</v>
      </c>
      <c r="Q28" s="120"/>
      <c r="R28" s="120"/>
      <c r="S28" s="206" t="s">
        <v>674</v>
      </c>
      <c r="T28" s="120"/>
      <c r="U28" s="120"/>
      <c r="V28" s="206" t="s">
        <v>674</v>
      </c>
      <c r="W28" s="120"/>
      <c r="X28" s="120"/>
      <c r="Y28" s="206" t="s">
        <v>674</v>
      </c>
      <c r="Z28" s="120"/>
    </row>
    <row r="29" spans="1:26" ht="16.5" customHeight="1" x14ac:dyDescent="0.3">
      <c r="A29" s="120"/>
      <c r="B29" s="120"/>
      <c r="C29" s="120"/>
      <c r="D29" s="120"/>
      <c r="E29" s="120"/>
      <c r="F29" s="120"/>
      <c r="G29" s="120"/>
      <c r="H29" s="120" t="s">
        <v>675</v>
      </c>
      <c r="I29" s="207">
        <f>'Part A Format'!$C$88</f>
        <v>7815403.5099999998</v>
      </c>
      <c r="J29" s="120"/>
      <c r="K29" s="120"/>
      <c r="L29" s="120"/>
      <c r="M29" s="120"/>
      <c r="N29" s="120"/>
      <c r="O29" s="120"/>
      <c r="P29" s="120" t="s">
        <v>676</v>
      </c>
      <c r="Q29" s="207">
        <f>'Part A Format'!$C$88</f>
        <v>7815403.5099999998</v>
      </c>
      <c r="R29" s="120"/>
      <c r="S29" s="120" t="s">
        <v>676</v>
      </c>
      <c r="T29" s="207">
        <f>'Part A Format'!$C$88</f>
        <v>7815403.5099999998</v>
      </c>
      <c r="U29" s="120"/>
      <c r="V29" s="120" t="s">
        <v>677</v>
      </c>
      <c r="W29" s="207">
        <f>'Part A Format'!C85</f>
        <v>3472170.98</v>
      </c>
      <c r="X29" s="207">
        <f>'Part A Format'!C56</f>
        <v>11287574.49</v>
      </c>
      <c r="Y29" s="120" t="s">
        <v>678</v>
      </c>
      <c r="Z29" s="120"/>
    </row>
    <row r="30" spans="1:26" ht="16.5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16.5" customHeight="1" x14ac:dyDescent="0.3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ht="16.5" customHeight="1" x14ac:dyDescent="0.3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ht="16.5" customHeight="1" x14ac:dyDescent="0.3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ht="16.5" customHeight="1" x14ac:dyDescent="0.3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16.5" customHeight="1" x14ac:dyDescent="0.3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 ht="16.5" customHeight="1" x14ac:dyDescent="0.3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ht="16.5" customHeight="1" x14ac:dyDescent="0.3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16.5" customHeight="1" x14ac:dyDescent="0.3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ht="16.5" customHeight="1" x14ac:dyDescent="0.3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ht="16.5" customHeight="1" x14ac:dyDescent="0.3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ht="16.5" customHeight="1" x14ac:dyDescent="0.3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16.5" customHeight="1" x14ac:dyDescent="0.3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ht="16.5" customHeight="1" x14ac:dyDescent="0.3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ht="16.5" customHeight="1" x14ac:dyDescent="0.3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ht="16.5" customHeight="1" x14ac:dyDescent="0.3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16.5" customHeight="1" x14ac:dyDescent="0.3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ht="16.5" customHeight="1" x14ac:dyDescent="0.3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6.5" customHeight="1" x14ac:dyDescent="0.3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6.5" customHeight="1" x14ac:dyDescent="0.3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6.5" customHeight="1" x14ac:dyDescent="0.3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 ht="16.5" customHeight="1" x14ac:dyDescent="0.3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 ht="16.5" customHeight="1" x14ac:dyDescent="0.3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 ht="16.5" customHeight="1" x14ac:dyDescent="0.3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 ht="16.5" customHeight="1" x14ac:dyDescent="0.3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6.5" customHeight="1" x14ac:dyDescent="0.3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16.5" customHeight="1" x14ac:dyDescent="0.3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16.5" customHeight="1" x14ac:dyDescent="0.3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 ht="16.5" customHeight="1" x14ac:dyDescent="0.3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 ht="16.5" customHeight="1" x14ac:dyDescent="0.3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16.5" customHeight="1" x14ac:dyDescent="0.3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 ht="16.5" customHeight="1" x14ac:dyDescent="0.3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 ht="16.5" customHeight="1" x14ac:dyDescent="0.3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16.5" customHeight="1" x14ac:dyDescent="0.3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6.5" customHeight="1" x14ac:dyDescent="0.3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16.5" customHeight="1" x14ac:dyDescent="0.3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6.5" customHeight="1" x14ac:dyDescent="0.3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6.5" customHeight="1" x14ac:dyDescent="0.3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 ht="16.5" customHeight="1" x14ac:dyDescent="0.3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 ht="16.5" customHeight="1" x14ac:dyDescent="0.3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6.5" customHeight="1" x14ac:dyDescent="0.3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16.5" customHeight="1" x14ac:dyDescent="0.3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 ht="16.5" customHeight="1" x14ac:dyDescent="0.3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16.5" customHeight="1" x14ac:dyDescent="0.3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 ht="16.5" customHeight="1" x14ac:dyDescent="0.3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 ht="16.5" customHeight="1" x14ac:dyDescent="0.3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 ht="16.5" customHeight="1" x14ac:dyDescent="0.3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 ht="16.5" customHeight="1" x14ac:dyDescent="0.3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 ht="16.5" customHeight="1" x14ac:dyDescent="0.3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 ht="16.5" customHeight="1" x14ac:dyDescent="0.3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 ht="16.5" customHeight="1" x14ac:dyDescent="0.3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 ht="16.5" customHeight="1" x14ac:dyDescent="0.3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16.5" customHeight="1" x14ac:dyDescent="0.3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 ht="16.5" customHeight="1" x14ac:dyDescent="0.3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6.5" customHeight="1" x14ac:dyDescent="0.3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 ht="16.5" customHeight="1" x14ac:dyDescent="0.3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 ht="16.5" customHeight="1" x14ac:dyDescent="0.3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16.5" customHeight="1" x14ac:dyDescent="0.3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 ht="16.5" customHeight="1" x14ac:dyDescent="0.3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16.5" customHeight="1" x14ac:dyDescent="0.3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 ht="16.5" customHeight="1" x14ac:dyDescent="0.3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 ht="16.5" customHeight="1" x14ac:dyDescent="0.3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 ht="16.5" customHeight="1" x14ac:dyDescent="0.3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ht="16.5" customHeight="1" x14ac:dyDescent="0.3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 ht="16.5" customHeight="1" x14ac:dyDescent="0.3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 ht="16.5" customHeight="1" x14ac:dyDescent="0.3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 ht="16.5" customHeight="1" x14ac:dyDescent="0.3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 ht="16.5" customHeight="1" x14ac:dyDescent="0.3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 ht="16.5" customHeight="1" x14ac:dyDescent="0.3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6.5" customHeight="1" x14ac:dyDescent="0.3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 ht="16.5" customHeight="1" x14ac:dyDescent="0.3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 ht="16.5" customHeight="1" x14ac:dyDescent="0.3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 ht="16.5" customHeight="1" x14ac:dyDescent="0.3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 ht="16.5" customHeight="1" x14ac:dyDescent="0.3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 ht="16.5" customHeight="1" x14ac:dyDescent="0.3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 ht="16.5" customHeight="1" x14ac:dyDescent="0.3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 ht="16.5" customHeight="1" x14ac:dyDescent="0.3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 ht="16.5" customHeight="1" x14ac:dyDescent="0.3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 ht="16.5" customHeight="1" x14ac:dyDescent="0.3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 ht="16.5" customHeight="1" x14ac:dyDescent="0.3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 ht="16.5" customHeight="1" x14ac:dyDescent="0.3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 ht="16.5" customHeight="1" x14ac:dyDescent="0.3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 ht="16.5" customHeight="1" x14ac:dyDescent="0.3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 ht="16.5" customHeight="1" x14ac:dyDescent="0.3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 ht="16.5" customHeight="1" x14ac:dyDescent="0.3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 ht="16.5" customHeight="1" x14ac:dyDescent="0.3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 ht="16.5" customHeight="1" x14ac:dyDescent="0.3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 ht="16.5" customHeight="1" x14ac:dyDescent="0.3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 ht="16.5" customHeight="1" x14ac:dyDescent="0.3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6.5" customHeight="1" x14ac:dyDescent="0.3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6.5" customHeight="1" x14ac:dyDescent="0.3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6.5" customHeight="1" x14ac:dyDescent="0.3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 ht="16.5" customHeight="1" x14ac:dyDescent="0.3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 ht="16.5" customHeight="1" x14ac:dyDescent="0.3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 ht="16.5" customHeight="1" x14ac:dyDescent="0.3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 ht="16.5" customHeight="1" x14ac:dyDescent="0.3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 ht="16.5" customHeight="1" x14ac:dyDescent="0.3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 ht="16.5" customHeight="1" x14ac:dyDescent="0.3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 ht="16.5" customHeight="1" x14ac:dyDescent="0.3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16.5" customHeight="1" x14ac:dyDescent="0.3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16.5" customHeight="1" x14ac:dyDescent="0.3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 ht="16.5" customHeight="1" x14ac:dyDescent="0.3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 ht="16.5" customHeight="1" x14ac:dyDescent="0.3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 ht="16.5" customHeight="1" x14ac:dyDescent="0.3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16.5" customHeight="1" x14ac:dyDescent="0.3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 ht="16.5" customHeight="1" x14ac:dyDescent="0.3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 ht="16.5" customHeight="1" x14ac:dyDescent="0.3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 ht="16.5" customHeight="1" x14ac:dyDescent="0.3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 ht="16.5" customHeight="1" x14ac:dyDescent="0.3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 ht="16.5" customHeight="1" x14ac:dyDescent="0.3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 ht="16.5" customHeight="1" x14ac:dyDescent="0.3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 ht="16.5" customHeight="1" x14ac:dyDescent="0.3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6.5" customHeight="1" x14ac:dyDescent="0.3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 ht="16.5" customHeight="1" x14ac:dyDescent="0.3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 ht="16.5" customHeight="1" x14ac:dyDescent="0.3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 ht="16.5" customHeight="1" x14ac:dyDescent="0.3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 ht="16.5" customHeight="1" x14ac:dyDescent="0.3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 ht="16.5" customHeight="1" x14ac:dyDescent="0.3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 ht="16.5" customHeight="1" x14ac:dyDescent="0.3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 ht="16.5" customHeight="1" x14ac:dyDescent="0.3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 ht="16.5" customHeight="1" x14ac:dyDescent="0.3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 ht="16.5" customHeight="1" x14ac:dyDescent="0.3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 ht="16.5" customHeight="1" x14ac:dyDescent="0.3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 ht="16.5" customHeight="1" x14ac:dyDescent="0.3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 ht="16.5" customHeight="1" x14ac:dyDescent="0.3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 ht="16.5" customHeight="1" x14ac:dyDescent="0.3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 ht="16.5" customHeight="1" x14ac:dyDescent="0.3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 ht="16.5" customHeight="1" x14ac:dyDescent="0.3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 ht="16.5" customHeight="1" x14ac:dyDescent="0.3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 ht="16.5" customHeight="1" x14ac:dyDescent="0.3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 ht="16.5" customHeight="1" x14ac:dyDescent="0.3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 ht="16.5" customHeight="1" x14ac:dyDescent="0.3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 ht="16.5" customHeight="1" x14ac:dyDescent="0.3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ht="16.5" customHeight="1" x14ac:dyDescent="0.3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ht="16.5" customHeight="1" x14ac:dyDescent="0.3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 ht="16.5" customHeight="1" x14ac:dyDescent="0.3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 ht="16.5" customHeight="1" x14ac:dyDescent="0.3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 ht="16.5" customHeight="1" x14ac:dyDescent="0.3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 ht="16.5" customHeight="1" x14ac:dyDescent="0.3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 ht="16.5" customHeight="1" x14ac:dyDescent="0.3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 ht="16.5" customHeight="1" x14ac:dyDescent="0.3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 ht="16.5" customHeight="1" x14ac:dyDescent="0.3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 ht="16.5" customHeight="1" x14ac:dyDescent="0.3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 ht="16.5" customHeight="1" x14ac:dyDescent="0.3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 ht="16.5" customHeight="1" x14ac:dyDescent="0.3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 ht="16.5" customHeight="1" x14ac:dyDescent="0.3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 ht="16.5" customHeight="1" x14ac:dyDescent="0.3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 ht="16.5" customHeight="1" x14ac:dyDescent="0.3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 ht="16.5" customHeight="1" x14ac:dyDescent="0.3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 ht="16.5" customHeight="1" x14ac:dyDescent="0.3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 ht="16.5" customHeight="1" x14ac:dyDescent="0.3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 ht="16.5" customHeight="1" x14ac:dyDescent="0.3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 ht="16.5" customHeight="1" x14ac:dyDescent="0.3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 ht="16.5" customHeight="1" x14ac:dyDescent="0.3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 ht="16.5" customHeight="1" x14ac:dyDescent="0.3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 ht="16.5" customHeight="1" x14ac:dyDescent="0.3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 ht="16.5" customHeight="1" x14ac:dyDescent="0.3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 ht="16.5" customHeight="1" x14ac:dyDescent="0.3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 ht="16.5" customHeight="1" x14ac:dyDescent="0.3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 ht="16.5" customHeight="1" x14ac:dyDescent="0.3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 ht="16.5" customHeight="1" x14ac:dyDescent="0.3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 ht="16.5" customHeight="1" x14ac:dyDescent="0.3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 ht="16.5" customHeight="1" x14ac:dyDescent="0.3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 ht="16.5" customHeight="1" x14ac:dyDescent="0.3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 ht="16.5" customHeight="1" x14ac:dyDescent="0.3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 ht="16.5" customHeight="1" x14ac:dyDescent="0.3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 ht="16.5" customHeight="1" x14ac:dyDescent="0.3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 ht="16.5" customHeight="1" x14ac:dyDescent="0.3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 ht="16.5" customHeight="1" x14ac:dyDescent="0.3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 ht="16.5" customHeight="1" x14ac:dyDescent="0.3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 ht="16.5" customHeight="1" x14ac:dyDescent="0.3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 ht="16.5" customHeight="1" x14ac:dyDescent="0.3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 ht="16.5" customHeight="1" x14ac:dyDescent="0.3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 ht="16.5" customHeight="1" x14ac:dyDescent="0.3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 ht="16.5" customHeight="1" x14ac:dyDescent="0.3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 ht="16.5" customHeight="1" x14ac:dyDescent="0.3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16.5" customHeight="1" x14ac:dyDescent="0.3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16.5" customHeight="1" x14ac:dyDescent="0.3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16.5" customHeight="1" x14ac:dyDescent="0.3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16.5" customHeight="1" x14ac:dyDescent="0.3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 ht="16.5" customHeight="1" x14ac:dyDescent="0.3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 ht="16.5" customHeight="1" x14ac:dyDescent="0.3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 ht="16.5" customHeight="1" x14ac:dyDescent="0.3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 ht="16.5" customHeight="1" x14ac:dyDescent="0.3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 ht="16.5" customHeight="1" x14ac:dyDescent="0.3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 ht="16.5" customHeight="1" x14ac:dyDescent="0.3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 ht="16.5" customHeight="1" x14ac:dyDescent="0.3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 ht="16.5" customHeight="1" x14ac:dyDescent="0.3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 ht="16.5" customHeight="1" x14ac:dyDescent="0.3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 ht="16.5" customHeight="1" x14ac:dyDescent="0.3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 ht="16.5" customHeight="1" x14ac:dyDescent="0.3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spans="1:26" ht="16.5" customHeight="1" x14ac:dyDescent="0.3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spans="1:26" ht="16.5" customHeight="1" x14ac:dyDescent="0.3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spans="1:26" ht="16.5" customHeight="1" x14ac:dyDescent="0.3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spans="1:26" ht="16.5" customHeight="1" x14ac:dyDescent="0.3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spans="1:26" ht="16.5" customHeight="1" x14ac:dyDescent="0.3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spans="1:26" ht="16.5" customHeight="1" x14ac:dyDescent="0.3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spans="1:26" ht="16.5" customHeight="1" x14ac:dyDescent="0.3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spans="1:26" ht="16.5" customHeight="1" x14ac:dyDescent="0.3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spans="1:26" ht="16.5" customHeight="1" x14ac:dyDescent="0.3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spans="1:26" ht="16.5" customHeight="1" x14ac:dyDescent="0.3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spans="1:26" ht="16.5" customHeight="1" x14ac:dyDescent="0.3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spans="1:26" ht="16.5" customHeight="1" x14ac:dyDescent="0.3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spans="1:26" ht="16.5" customHeight="1" x14ac:dyDescent="0.3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spans="1:26" ht="16.5" customHeight="1" x14ac:dyDescent="0.3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spans="1:26" ht="16.5" customHeight="1" x14ac:dyDescent="0.3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spans="1:26" ht="16.5" customHeight="1" x14ac:dyDescent="0.3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spans="1:26" ht="16.5" customHeight="1" x14ac:dyDescent="0.3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spans="1:26" ht="16.5" customHeight="1" x14ac:dyDescent="0.3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spans="1:26" ht="16.5" customHeight="1" x14ac:dyDescent="0.3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spans="1:26" ht="16.5" customHeight="1" x14ac:dyDescent="0.3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spans="1:26" ht="16.5" customHeight="1" x14ac:dyDescent="0.3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spans="1:26" ht="16.5" customHeight="1" x14ac:dyDescent="0.3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spans="1:26" ht="16.5" customHeight="1" x14ac:dyDescent="0.3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spans="1:26" ht="16.5" customHeight="1" x14ac:dyDescent="0.3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spans="1:26" ht="16.5" customHeight="1" x14ac:dyDescent="0.3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spans="1:26" ht="16.5" customHeight="1" x14ac:dyDescent="0.3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spans="1:26" ht="16.5" customHeight="1" x14ac:dyDescent="0.3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spans="1:26" ht="16.5" customHeight="1" x14ac:dyDescent="0.3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spans="1:26" ht="16.5" customHeight="1" x14ac:dyDescent="0.3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spans="1:26" ht="16.5" customHeight="1" x14ac:dyDescent="0.3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spans="1:26" ht="16.5" customHeight="1" x14ac:dyDescent="0.3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spans="1:26" ht="16.5" customHeight="1" x14ac:dyDescent="0.3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spans="1:26" ht="16.5" customHeight="1" x14ac:dyDescent="0.3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spans="1:26" ht="16.5" customHeight="1" x14ac:dyDescent="0.3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spans="1:26" ht="16.5" customHeight="1" x14ac:dyDescent="0.3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spans="1:26" ht="16.5" customHeight="1" x14ac:dyDescent="0.3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spans="1:26" ht="16.5" customHeight="1" x14ac:dyDescent="0.3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spans="1:26" ht="16.5" customHeight="1" x14ac:dyDescent="0.3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spans="1:26" ht="16.5" customHeight="1" x14ac:dyDescent="0.3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spans="1:26" ht="16.5" customHeight="1" x14ac:dyDescent="0.3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spans="1:26" ht="16.5" customHeight="1" x14ac:dyDescent="0.3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spans="1:26" ht="16.5" customHeight="1" x14ac:dyDescent="0.3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spans="1:26" ht="16.5" customHeight="1" x14ac:dyDescent="0.3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spans="1:26" ht="16.5" customHeight="1" x14ac:dyDescent="0.3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spans="1:26" ht="16.5" customHeight="1" x14ac:dyDescent="0.3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spans="1:26" ht="16.5" customHeight="1" x14ac:dyDescent="0.3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spans="1:26" ht="16.5" customHeight="1" x14ac:dyDescent="0.3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spans="1:26" ht="16.5" customHeight="1" x14ac:dyDescent="0.3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spans="1:26" ht="16.5" customHeight="1" x14ac:dyDescent="0.3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spans="1:26" ht="16.5" customHeight="1" x14ac:dyDescent="0.3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spans="1:26" ht="16.5" customHeight="1" x14ac:dyDescent="0.3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spans="1:26" ht="16.5" customHeight="1" x14ac:dyDescent="0.3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spans="1:26" ht="16.5" customHeight="1" x14ac:dyDescent="0.3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spans="1:26" ht="16.5" customHeight="1" x14ac:dyDescent="0.3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16.5" customHeight="1" x14ac:dyDescent="0.3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16.5" customHeight="1" x14ac:dyDescent="0.3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16.5" customHeight="1" x14ac:dyDescent="0.3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16.5" customHeight="1" x14ac:dyDescent="0.3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16.5" customHeight="1" x14ac:dyDescent="0.3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16.5" customHeight="1" x14ac:dyDescent="0.3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16.5" customHeight="1" x14ac:dyDescent="0.3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16.5" customHeight="1" x14ac:dyDescent="0.3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16.5" customHeight="1" x14ac:dyDescent="0.3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16.5" customHeight="1" x14ac:dyDescent="0.3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16.5" customHeight="1" x14ac:dyDescent="0.3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16.5" customHeight="1" x14ac:dyDescent="0.3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16.5" customHeight="1" x14ac:dyDescent="0.3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16.5" customHeight="1" x14ac:dyDescent="0.3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16.5" customHeight="1" x14ac:dyDescent="0.3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16.5" customHeight="1" x14ac:dyDescent="0.3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16.5" customHeight="1" x14ac:dyDescent="0.3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16.5" customHeight="1" x14ac:dyDescent="0.3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16.5" customHeight="1" x14ac:dyDescent="0.3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16.5" customHeight="1" x14ac:dyDescent="0.3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16.5" customHeight="1" x14ac:dyDescent="0.3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16.5" customHeight="1" x14ac:dyDescent="0.3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16.5" customHeight="1" x14ac:dyDescent="0.3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16.5" customHeight="1" x14ac:dyDescent="0.3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16.5" customHeight="1" x14ac:dyDescent="0.3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16.5" customHeight="1" x14ac:dyDescent="0.3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16.5" customHeight="1" x14ac:dyDescent="0.3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16.5" customHeight="1" x14ac:dyDescent="0.3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16.5" customHeight="1" x14ac:dyDescent="0.3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16.5" customHeight="1" x14ac:dyDescent="0.3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16.5" customHeight="1" x14ac:dyDescent="0.3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16.5" customHeight="1" x14ac:dyDescent="0.3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16.5" customHeight="1" x14ac:dyDescent="0.3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16.5" customHeight="1" x14ac:dyDescent="0.3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16.5" customHeight="1" x14ac:dyDescent="0.3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16.5" customHeight="1" x14ac:dyDescent="0.3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16.5" customHeight="1" x14ac:dyDescent="0.3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16.5" customHeight="1" x14ac:dyDescent="0.3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16.5" customHeight="1" x14ac:dyDescent="0.3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16.5" customHeight="1" x14ac:dyDescent="0.3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16.5" customHeight="1" x14ac:dyDescent="0.3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16.5" customHeight="1" x14ac:dyDescent="0.3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16.5" customHeight="1" x14ac:dyDescent="0.3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16.5" customHeight="1" x14ac:dyDescent="0.3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16.5" customHeight="1" x14ac:dyDescent="0.3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16.5" customHeight="1" x14ac:dyDescent="0.3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16.5" customHeight="1" x14ac:dyDescent="0.3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16.5" customHeight="1" x14ac:dyDescent="0.3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16.5" customHeight="1" x14ac:dyDescent="0.3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16.5" customHeight="1" x14ac:dyDescent="0.3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16.5" customHeight="1" x14ac:dyDescent="0.3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16.5" customHeight="1" x14ac:dyDescent="0.3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16.5" customHeight="1" x14ac:dyDescent="0.3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16.5" customHeight="1" x14ac:dyDescent="0.3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16.5" customHeight="1" x14ac:dyDescent="0.3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16.5" customHeight="1" x14ac:dyDescent="0.3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16.5" customHeight="1" x14ac:dyDescent="0.3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16.5" customHeight="1" x14ac:dyDescent="0.3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16.5" customHeight="1" x14ac:dyDescent="0.3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16.5" customHeight="1" x14ac:dyDescent="0.3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16.5" customHeight="1" x14ac:dyDescent="0.3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16.5" customHeight="1" x14ac:dyDescent="0.3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16.5" customHeight="1" x14ac:dyDescent="0.3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16.5" customHeight="1" x14ac:dyDescent="0.3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16.5" customHeight="1" x14ac:dyDescent="0.3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16.5" customHeight="1" x14ac:dyDescent="0.3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16.5" customHeight="1" x14ac:dyDescent="0.3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16.5" customHeight="1" x14ac:dyDescent="0.3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16.5" customHeight="1" x14ac:dyDescent="0.3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16.5" customHeight="1" x14ac:dyDescent="0.3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16.5" customHeight="1" x14ac:dyDescent="0.3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16.5" customHeight="1" x14ac:dyDescent="0.3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16.5" customHeight="1" x14ac:dyDescent="0.3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16.5" customHeight="1" x14ac:dyDescent="0.3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16.5" customHeight="1" x14ac:dyDescent="0.3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16.5" customHeight="1" x14ac:dyDescent="0.3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16.5" customHeight="1" x14ac:dyDescent="0.3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16.5" customHeight="1" x14ac:dyDescent="0.3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16.5" customHeight="1" x14ac:dyDescent="0.3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16.5" customHeight="1" x14ac:dyDescent="0.3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16.5" customHeight="1" x14ac:dyDescent="0.3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16.5" customHeight="1" x14ac:dyDescent="0.3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16.5" customHeight="1" x14ac:dyDescent="0.3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16.5" customHeight="1" x14ac:dyDescent="0.3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16.5" customHeight="1" x14ac:dyDescent="0.3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16.5" customHeight="1" x14ac:dyDescent="0.3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16.5" customHeight="1" x14ac:dyDescent="0.3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16.5" customHeight="1" x14ac:dyDescent="0.3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16.5" customHeight="1" x14ac:dyDescent="0.3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16.5" customHeight="1" x14ac:dyDescent="0.3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16.5" customHeight="1" x14ac:dyDescent="0.3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16.5" customHeight="1" x14ac:dyDescent="0.3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16.5" customHeight="1" x14ac:dyDescent="0.3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16.5" customHeight="1" x14ac:dyDescent="0.3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16.5" customHeight="1" x14ac:dyDescent="0.3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16.5" customHeight="1" x14ac:dyDescent="0.3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16.5" customHeight="1" x14ac:dyDescent="0.3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16.5" customHeight="1" x14ac:dyDescent="0.3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16.5" customHeight="1" x14ac:dyDescent="0.3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16.5" customHeight="1" x14ac:dyDescent="0.3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16.5" customHeight="1" x14ac:dyDescent="0.3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16.5" customHeight="1" x14ac:dyDescent="0.3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16.5" customHeight="1" x14ac:dyDescent="0.3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16.5" customHeight="1" x14ac:dyDescent="0.3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16.5" customHeight="1" x14ac:dyDescent="0.3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16.5" customHeight="1" x14ac:dyDescent="0.3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16.5" customHeight="1" x14ac:dyDescent="0.3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16.5" customHeight="1" x14ac:dyDescent="0.3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16.5" customHeight="1" x14ac:dyDescent="0.3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16.5" customHeight="1" x14ac:dyDescent="0.3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16.5" customHeight="1" x14ac:dyDescent="0.3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16.5" customHeight="1" x14ac:dyDescent="0.3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16.5" customHeight="1" x14ac:dyDescent="0.3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16.5" customHeight="1" x14ac:dyDescent="0.3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16.5" customHeight="1" x14ac:dyDescent="0.3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16.5" customHeight="1" x14ac:dyDescent="0.3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16.5" customHeight="1" x14ac:dyDescent="0.3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16.5" customHeight="1" x14ac:dyDescent="0.3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16.5" customHeight="1" x14ac:dyDescent="0.3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16.5" customHeight="1" x14ac:dyDescent="0.3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16.5" customHeight="1" x14ac:dyDescent="0.3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16.5" customHeight="1" x14ac:dyDescent="0.3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16.5" customHeight="1" x14ac:dyDescent="0.3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16.5" customHeight="1" x14ac:dyDescent="0.3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16.5" customHeight="1" x14ac:dyDescent="0.3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16.5" customHeight="1" x14ac:dyDescent="0.3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16.5" customHeight="1" x14ac:dyDescent="0.3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16.5" customHeight="1" x14ac:dyDescent="0.3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16.5" customHeight="1" x14ac:dyDescent="0.3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16.5" customHeight="1" x14ac:dyDescent="0.3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16.5" customHeight="1" x14ac:dyDescent="0.3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16.5" customHeight="1" x14ac:dyDescent="0.3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16.5" customHeight="1" x14ac:dyDescent="0.3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16.5" customHeight="1" x14ac:dyDescent="0.3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16.5" customHeight="1" x14ac:dyDescent="0.3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16.5" customHeight="1" x14ac:dyDescent="0.3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16.5" customHeight="1" x14ac:dyDescent="0.3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16.5" customHeight="1" x14ac:dyDescent="0.3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16.5" customHeight="1" x14ac:dyDescent="0.3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16.5" customHeight="1" x14ac:dyDescent="0.3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16.5" customHeight="1" x14ac:dyDescent="0.3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16.5" customHeight="1" x14ac:dyDescent="0.3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16.5" customHeight="1" x14ac:dyDescent="0.3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16.5" customHeight="1" x14ac:dyDescent="0.3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16.5" customHeight="1" x14ac:dyDescent="0.3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16.5" customHeight="1" x14ac:dyDescent="0.3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16.5" customHeight="1" x14ac:dyDescent="0.3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16.5" customHeight="1" x14ac:dyDescent="0.3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16.5" customHeight="1" x14ac:dyDescent="0.3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16.5" customHeight="1" x14ac:dyDescent="0.3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16.5" customHeight="1" x14ac:dyDescent="0.3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16.5" customHeight="1" x14ac:dyDescent="0.3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16.5" customHeight="1" x14ac:dyDescent="0.3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16.5" customHeight="1" x14ac:dyDescent="0.3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16.5" customHeight="1" x14ac:dyDescent="0.3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16.5" customHeight="1" x14ac:dyDescent="0.3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16.5" customHeight="1" x14ac:dyDescent="0.3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16.5" customHeight="1" x14ac:dyDescent="0.3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16.5" customHeight="1" x14ac:dyDescent="0.3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16.5" customHeight="1" x14ac:dyDescent="0.3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16.5" customHeight="1" x14ac:dyDescent="0.3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16.5" customHeight="1" x14ac:dyDescent="0.3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16.5" customHeight="1" x14ac:dyDescent="0.3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16.5" customHeight="1" x14ac:dyDescent="0.3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16.5" customHeight="1" x14ac:dyDescent="0.3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16.5" customHeight="1" x14ac:dyDescent="0.3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16.5" customHeight="1" x14ac:dyDescent="0.3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16.5" customHeight="1" x14ac:dyDescent="0.3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16.5" customHeight="1" x14ac:dyDescent="0.3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16.5" customHeight="1" x14ac:dyDescent="0.3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16.5" customHeight="1" x14ac:dyDescent="0.3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16.5" customHeight="1" x14ac:dyDescent="0.3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16.5" customHeight="1" x14ac:dyDescent="0.3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16.5" customHeight="1" x14ac:dyDescent="0.3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16.5" customHeight="1" x14ac:dyDescent="0.3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16.5" customHeight="1" x14ac:dyDescent="0.3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16.5" customHeight="1" x14ac:dyDescent="0.3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16.5" customHeight="1" x14ac:dyDescent="0.3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16.5" customHeight="1" x14ac:dyDescent="0.3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16.5" customHeight="1" x14ac:dyDescent="0.3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16.5" customHeight="1" x14ac:dyDescent="0.3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16.5" customHeight="1" x14ac:dyDescent="0.3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16.5" customHeight="1" x14ac:dyDescent="0.3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16.5" customHeight="1" x14ac:dyDescent="0.3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16.5" customHeight="1" x14ac:dyDescent="0.3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16.5" customHeight="1" x14ac:dyDescent="0.3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16.5" customHeight="1" x14ac:dyDescent="0.3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16.5" customHeight="1" x14ac:dyDescent="0.3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16.5" customHeight="1" x14ac:dyDescent="0.3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16.5" customHeight="1" x14ac:dyDescent="0.3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6.5" customHeight="1" x14ac:dyDescent="0.3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6.5" customHeight="1" x14ac:dyDescent="0.3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6.5" customHeight="1" x14ac:dyDescent="0.3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6.5" customHeight="1" x14ac:dyDescent="0.3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6.5" customHeight="1" x14ac:dyDescent="0.3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6.5" customHeight="1" x14ac:dyDescent="0.3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6.5" customHeight="1" x14ac:dyDescent="0.3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6.5" customHeight="1" x14ac:dyDescent="0.3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6.5" customHeight="1" x14ac:dyDescent="0.3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6.5" customHeight="1" x14ac:dyDescent="0.3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6.5" customHeight="1" x14ac:dyDescent="0.3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6.5" customHeight="1" x14ac:dyDescent="0.3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6.5" customHeight="1" x14ac:dyDescent="0.3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6.5" customHeight="1" x14ac:dyDescent="0.3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6.5" customHeight="1" x14ac:dyDescent="0.3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6.5" customHeight="1" x14ac:dyDescent="0.3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6.5" customHeight="1" x14ac:dyDescent="0.3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6.5" customHeight="1" x14ac:dyDescent="0.3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6.5" customHeight="1" x14ac:dyDescent="0.3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6.5" customHeight="1" x14ac:dyDescent="0.3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6.5" customHeight="1" x14ac:dyDescent="0.3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6.5" customHeight="1" x14ac:dyDescent="0.3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6.5" customHeight="1" x14ac:dyDescent="0.3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6.5" customHeight="1" x14ac:dyDescent="0.3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6.5" customHeight="1" x14ac:dyDescent="0.3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6.5" customHeight="1" x14ac:dyDescent="0.3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6.5" customHeight="1" x14ac:dyDescent="0.3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6.5" customHeight="1" x14ac:dyDescent="0.3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6.5" customHeight="1" x14ac:dyDescent="0.3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6.5" customHeight="1" x14ac:dyDescent="0.3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16.5" customHeight="1" x14ac:dyDescent="0.3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16.5" customHeight="1" x14ac:dyDescent="0.3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16.5" customHeight="1" x14ac:dyDescent="0.3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16.5" customHeight="1" x14ac:dyDescent="0.3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16.5" customHeight="1" x14ac:dyDescent="0.3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16.5" customHeight="1" x14ac:dyDescent="0.3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16.5" customHeight="1" x14ac:dyDescent="0.3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16.5" customHeight="1" x14ac:dyDescent="0.3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16.5" customHeight="1" x14ac:dyDescent="0.3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16.5" customHeight="1" x14ac:dyDescent="0.3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16.5" customHeight="1" x14ac:dyDescent="0.3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16.5" customHeight="1" x14ac:dyDescent="0.3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16.5" customHeight="1" x14ac:dyDescent="0.3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16.5" customHeight="1" x14ac:dyDescent="0.3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16.5" customHeight="1" x14ac:dyDescent="0.3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16.5" customHeight="1" x14ac:dyDescent="0.3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16.5" customHeight="1" x14ac:dyDescent="0.3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16.5" customHeight="1" x14ac:dyDescent="0.3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16.5" customHeight="1" x14ac:dyDescent="0.3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16.5" customHeight="1" x14ac:dyDescent="0.3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16.5" customHeight="1" x14ac:dyDescent="0.3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16.5" customHeight="1" x14ac:dyDescent="0.3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16.5" customHeight="1" x14ac:dyDescent="0.3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16.5" customHeight="1" x14ac:dyDescent="0.3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16.5" customHeight="1" x14ac:dyDescent="0.3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16.5" customHeight="1" x14ac:dyDescent="0.3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16.5" customHeight="1" x14ac:dyDescent="0.3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16.5" customHeight="1" x14ac:dyDescent="0.3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16.5" customHeight="1" x14ac:dyDescent="0.3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16.5" customHeight="1" x14ac:dyDescent="0.3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16.5" customHeight="1" x14ac:dyDescent="0.3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16.5" customHeight="1" x14ac:dyDescent="0.3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16.5" customHeight="1" x14ac:dyDescent="0.3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16.5" customHeight="1" x14ac:dyDescent="0.3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16.5" customHeight="1" x14ac:dyDescent="0.3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16.5" customHeight="1" x14ac:dyDescent="0.3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16.5" customHeight="1" x14ac:dyDescent="0.3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16.5" customHeight="1" x14ac:dyDescent="0.3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16.5" customHeight="1" x14ac:dyDescent="0.3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16.5" customHeight="1" x14ac:dyDescent="0.3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16.5" customHeight="1" x14ac:dyDescent="0.3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16.5" customHeight="1" x14ac:dyDescent="0.3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16.5" customHeight="1" x14ac:dyDescent="0.3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16.5" customHeight="1" x14ac:dyDescent="0.3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16.5" customHeight="1" x14ac:dyDescent="0.3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16.5" customHeight="1" x14ac:dyDescent="0.3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16.5" customHeight="1" x14ac:dyDescent="0.3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16.5" customHeight="1" x14ac:dyDescent="0.3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16.5" customHeight="1" x14ac:dyDescent="0.3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16.5" customHeight="1" x14ac:dyDescent="0.3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16.5" customHeight="1" x14ac:dyDescent="0.3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16.5" customHeight="1" x14ac:dyDescent="0.3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16.5" customHeight="1" x14ac:dyDescent="0.3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16.5" customHeight="1" x14ac:dyDescent="0.3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16.5" customHeight="1" x14ac:dyDescent="0.3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16.5" customHeight="1" x14ac:dyDescent="0.3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16.5" customHeight="1" x14ac:dyDescent="0.3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16.5" customHeight="1" x14ac:dyDescent="0.3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16.5" customHeight="1" x14ac:dyDescent="0.3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16.5" customHeight="1" x14ac:dyDescent="0.3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16.5" customHeight="1" x14ac:dyDescent="0.3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16.5" customHeight="1" x14ac:dyDescent="0.3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16.5" customHeight="1" x14ac:dyDescent="0.3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16.5" customHeight="1" x14ac:dyDescent="0.3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16.5" customHeight="1" x14ac:dyDescent="0.3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16.5" customHeight="1" x14ac:dyDescent="0.3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16.5" customHeight="1" x14ac:dyDescent="0.3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16.5" customHeight="1" x14ac:dyDescent="0.3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16.5" customHeight="1" x14ac:dyDescent="0.3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16.5" customHeight="1" x14ac:dyDescent="0.3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16.5" customHeight="1" x14ac:dyDescent="0.3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16.5" customHeight="1" x14ac:dyDescent="0.3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16.5" customHeight="1" x14ac:dyDescent="0.3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16.5" customHeight="1" x14ac:dyDescent="0.3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16.5" customHeight="1" x14ac:dyDescent="0.3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16.5" customHeight="1" x14ac:dyDescent="0.3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16.5" customHeight="1" x14ac:dyDescent="0.3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16.5" customHeight="1" x14ac:dyDescent="0.3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16.5" customHeight="1" x14ac:dyDescent="0.3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16.5" customHeight="1" x14ac:dyDescent="0.3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16.5" customHeight="1" x14ac:dyDescent="0.3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16.5" customHeight="1" x14ac:dyDescent="0.3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16.5" customHeight="1" x14ac:dyDescent="0.3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16.5" customHeight="1" x14ac:dyDescent="0.3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16.5" customHeight="1" x14ac:dyDescent="0.3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16.5" customHeight="1" x14ac:dyDescent="0.3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16.5" customHeight="1" x14ac:dyDescent="0.3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16.5" customHeight="1" x14ac:dyDescent="0.3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16.5" customHeight="1" x14ac:dyDescent="0.3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16.5" customHeight="1" x14ac:dyDescent="0.3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16.5" customHeight="1" x14ac:dyDescent="0.3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16.5" customHeight="1" x14ac:dyDescent="0.3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16.5" customHeight="1" x14ac:dyDescent="0.3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16.5" customHeight="1" x14ac:dyDescent="0.3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6.5" customHeight="1" x14ac:dyDescent="0.3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16.5" customHeight="1" x14ac:dyDescent="0.3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16.5" customHeight="1" x14ac:dyDescent="0.3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16.5" customHeight="1" x14ac:dyDescent="0.3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16.5" customHeight="1" x14ac:dyDescent="0.3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16.5" customHeight="1" x14ac:dyDescent="0.3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16.5" customHeight="1" x14ac:dyDescent="0.3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16.5" customHeight="1" x14ac:dyDescent="0.3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16.5" customHeight="1" x14ac:dyDescent="0.3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16.5" customHeight="1" x14ac:dyDescent="0.3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16.5" customHeight="1" x14ac:dyDescent="0.3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16.5" customHeight="1" x14ac:dyDescent="0.3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16.5" customHeight="1" x14ac:dyDescent="0.3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16.5" customHeight="1" x14ac:dyDescent="0.3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16.5" customHeight="1" x14ac:dyDescent="0.3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16.5" customHeight="1" x14ac:dyDescent="0.3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16.5" customHeight="1" x14ac:dyDescent="0.3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16.5" customHeight="1" x14ac:dyDescent="0.3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16.5" customHeight="1" x14ac:dyDescent="0.3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16.5" customHeight="1" x14ac:dyDescent="0.3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16.5" customHeight="1" x14ac:dyDescent="0.3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16.5" customHeight="1" x14ac:dyDescent="0.3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16.5" customHeight="1" x14ac:dyDescent="0.3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16.5" customHeight="1" x14ac:dyDescent="0.3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16.5" customHeight="1" x14ac:dyDescent="0.3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16.5" customHeight="1" x14ac:dyDescent="0.3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16.5" customHeight="1" x14ac:dyDescent="0.3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16.5" customHeight="1" x14ac:dyDescent="0.3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16.5" customHeight="1" x14ac:dyDescent="0.3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16.5" customHeight="1" x14ac:dyDescent="0.3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16.5" customHeight="1" x14ac:dyDescent="0.3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16.5" customHeight="1" x14ac:dyDescent="0.3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16.5" customHeight="1" x14ac:dyDescent="0.3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16.5" customHeight="1" x14ac:dyDescent="0.3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16.5" customHeight="1" x14ac:dyDescent="0.3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16.5" customHeight="1" x14ac:dyDescent="0.3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16.5" customHeight="1" x14ac:dyDescent="0.3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16.5" customHeight="1" x14ac:dyDescent="0.3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16.5" customHeight="1" x14ac:dyDescent="0.3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16.5" customHeight="1" x14ac:dyDescent="0.3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16.5" customHeight="1" x14ac:dyDescent="0.3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16.5" customHeight="1" x14ac:dyDescent="0.3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16.5" customHeight="1" x14ac:dyDescent="0.3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16.5" customHeight="1" x14ac:dyDescent="0.3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16.5" customHeight="1" x14ac:dyDescent="0.3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16.5" customHeight="1" x14ac:dyDescent="0.3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16.5" customHeight="1" x14ac:dyDescent="0.3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16.5" customHeight="1" x14ac:dyDescent="0.3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16.5" customHeight="1" x14ac:dyDescent="0.3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16.5" customHeight="1" x14ac:dyDescent="0.3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16.5" customHeight="1" x14ac:dyDescent="0.3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16.5" customHeight="1" x14ac:dyDescent="0.3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16.5" customHeight="1" x14ac:dyDescent="0.3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16.5" customHeight="1" x14ac:dyDescent="0.3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16.5" customHeight="1" x14ac:dyDescent="0.3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16.5" customHeight="1" x14ac:dyDescent="0.3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16.5" customHeight="1" x14ac:dyDescent="0.3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16.5" customHeight="1" x14ac:dyDescent="0.3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16.5" customHeight="1" x14ac:dyDescent="0.3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16.5" customHeight="1" x14ac:dyDescent="0.3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16.5" customHeight="1" x14ac:dyDescent="0.3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16.5" customHeight="1" x14ac:dyDescent="0.3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16.5" customHeight="1" x14ac:dyDescent="0.3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16.5" customHeight="1" x14ac:dyDescent="0.3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16.5" customHeight="1" x14ac:dyDescent="0.3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16.5" customHeight="1" x14ac:dyDescent="0.3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16.5" customHeight="1" x14ac:dyDescent="0.3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16.5" customHeight="1" x14ac:dyDescent="0.3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16.5" customHeight="1" x14ac:dyDescent="0.3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16.5" customHeight="1" x14ac:dyDescent="0.3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16.5" customHeight="1" x14ac:dyDescent="0.3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16.5" customHeight="1" x14ac:dyDescent="0.3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16.5" customHeight="1" x14ac:dyDescent="0.3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16.5" customHeight="1" x14ac:dyDescent="0.3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16.5" customHeight="1" x14ac:dyDescent="0.3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16.5" customHeight="1" x14ac:dyDescent="0.3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16.5" customHeight="1" x14ac:dyDescent="0.3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16.5" customHeight="1" x14ac:dyDescent="0.3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16.5" customHeight="1" x14ac:dyDescent="0.3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16.5" customHeight="1" x14ac:dyDescent="0.3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16.5" customHeight="1" x14ac:dyDescent="0.3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16.5" customHeight="1" x14ac:dyDescent="0.3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16.5" customHeight="1" x14ac:dyDescent="0.3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16.5" customHeight="1" x14ac:dyDescent="0.3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16.5" customHeight="1" x14ac:dyDescent="0.3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16.5" customHeight="1" x14ac:dyDescent="0.3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16.5" customHeight="1" x14ac:dyDescent="0.3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16.5" customHeight="1" x14ac:dyDescent="0.3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16.5" customHeight="1" x14ac:dyDescent="0.3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16.5" customHeight="1" x14ac:dyDescent="0.3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16.5" customHeight="1" x14ac:dyDescent="0.3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16.5" customHeight="1" x14ac:dyDescent="0.3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16.5" customHeight="1" x14ac:dyDescent="0.3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16.5" customHeight="1" x14ac:dyDescent="0.3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16.5" customHeight="1" x14ac:dyDescent="0.3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16.5" customHeight="1" x14ac:dyDescent="0.3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16.5" customHeight="1" x14ac:dyDescent="0.3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16.5" customHeight="1" x14ac:dyDescent="0.3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16.5" customHeight="1" x14ac:dyDescent="0.3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16.5" customHeight="1" x14ac:dyDescent="0.3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16.5" customHeight="1" x14ac:dyDescent="0.3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16.5" customHeight="1" x14ac:dyDescent="0.3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16.5" customHeight="1" x14ac:dyDescent="0.3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16.5" customHeight="1" x14ac:dyDescent="0.3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16.5" customHeight="1" x14ac:dyDescent="0.3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16.5" customHeight="1" x14ac:dyDescent="0.3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16.5" customHeight="1" x14ac:dyDescent="0.3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16.5" customHeight="1" x14ac:dyDescent="0.3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16.5" customHeight="1" x14ac:dyDescent="0.3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16.5" customHeight="1" x14ac:dyDescent="0.3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16.5" customHeight="1" x14ac:dyDescent="0.3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16.5" customHeight="1" x14ac:dyDescent="0.3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16.5" customHeight="1" x14ac:dyDescent="0.3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16.5" customHeight="1" x14ac:dyDescent="0.3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16.5" customHeight="1" x14ac:dyDescent="0.3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16.5" customHeight="1" x14ac:dyDescent="0.3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16.5" customHeight="1" x14ac:dyDescent="0.3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16.5" customHeight="1" x14ac:dyDescent="0.3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16.5" customHeight="1" x14ac:dyDescent="0.3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16.5" customHeight="1" x14ac:dyDescent="0.3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16.5" customHeight="1" x14ac:dyDescent="0.3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16.5" customHeight="1" x14ac:dyDescent="0.3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16.5" customHeight="1" x14ac:dyDescent="0.3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16.5" customHeight="1" x14ac:dyDescent="0.3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16.5" customHeight="1" x14ac:dyDescent="0.3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16.5" customHeight="1" x14ac:dyDescent="0.3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16.5" customHeight="1" x14ac:dyDescent="0.3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16.5" customHeight="1" x14ac:dyDescent="0.3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16.5" customHeight="1" x14ac:dyDescent="0.3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16.5" customHeight="1" x14ac:dyDescent="0.3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16.5" customHeight="1" x14ac:dyDescent="0.3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16.5" customHeight="1" x14ac:dyDescent="0.3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16.5" customHeight="1" x14ac:dyDescent="0.3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16.5" customHeight="1" x14ac:dyDescent="0.3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16.5" customHeight="1" x14ac:dyDescent="0.3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16.5" customHeight="1" x14ac:dyDescent="0.3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16.5" customHeight="1" x14ac:dyDescent="0.3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16.5" customHeight="1" x14ac:dyDescent="0.3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16.5" customHeight="1" x14ac:dyDescent="0.3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16.5" customHeight="1" x14ac:dyDescent="0.3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16.5" customHeight="1" x14ac:dyDescent="0.3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16.5" customHeight="1" x14ac:dyDescent="0.3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16.5" customHeight="1" x14ac:dyDescent="0.3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16.5" customHeight="1" x14ac:dyDescent="0.3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16.5" customHeight="1" x14ac:dyDescent="0.3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16.5" customHeight="1" x14ac:dyDescent="0.3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16.5" customHeight="1" x14ac:dyDescent="0.3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16.5" customHeight="1" x14ac:dyDescent="0.3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16.5" customHeight="1" x14ac:dyDescent="0.3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16.5" customHeight="1" x14ac:dyDescent="0.3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16.5" customHeight="1" x14ac:dyDescent="0.3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16.5" customHeight="1" x14ac:dyDescent="0.3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16.5" customHeight="1" x14ac:dyDescent="0.3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16.5" customHeight="1" x14ac:dyDescent="0.3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16.5" customHeight="1" x14ac:dyDescent="0.3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16.5" customHeight="1" x14ac:dyDescent="0.3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16.5" customHeight="1" x14ac:dyDescent="0.3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16.5" customHeight="1" x14ac:dyDescent="0.3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16.5" customHeight="1" x14ac:dyDescent="0.3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16.5" customHeight="1" x14ac:dyDescent="0.3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16.5" customHeight="1" x14ac:dyDescent="0.3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16.5" customHeight="1" x14ac:dyDescent="0.3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16.5" customHeight="1" x14ac:dyDescent="0.3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16.5" customHeight="1" x14ac:dyDescent="0.3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16.5" customHeight="1" x14ac:dyDescent="0.3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16.5" customHeight="1" x14ac:dyDescent="0.3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16.5" customHeight="1" x14ac:dyDescent="0.3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16.5" customHeight="1" x14ac:dyDescent="0.3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16.5" customHeight="1" x14ac:dyDescent="0.3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16.5" customHeight="1" x14ac:dyDescent="0.3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16.5" customHeight="1" x14ac:dyDescent="0.3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16.5" customHeight="1" x14ac:dyDescent="0.3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16.5" customHeight="1" x14ac:dyDescent="0.3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16.5" customHeight="1" x14ac:dyDescent="0.3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16.5" customHeight="1" x14ac:dyDescent="0.3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16.5" customHeight="1" x14ac:dyDescent="0.3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16.5" customHeight="1" x14ac:dyDescent="0.3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16.5" customHeight="1" x14ac:dyDescent="0.3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16.5" customHeight="1" x14ac:dyDescent="0.3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16.5" customHeight="1" x14ac:dyDescent="0.3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16.5" customHeight="1" x14ac:dyDescent="0.3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16.5" customHeight="1" x14ac:dyDescent="0.3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16.5" customHeight="1" x14ac:dyDescent="0.3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16.5" customHeight="1" x14ac:dyDescent="0.3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16.5" customHeight="1" x14ac:dyDescent="0.3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16.5" customHeight="1" x14ac:dyDescent="0.3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16.5" customHeight="1" x14ac:dyDescent="0.3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16.5" customHeight="1" x14ac:dyDescent="0.3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16.5" customHeight="1" x14ac:dyDescent="0.3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16.5" customHeight="1" x14ac:dyDescent="0.3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16.5" customHeight="1" x14ac:dyDescent="0.3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16.5" customHeight="1" x14ac:dyDescent="0.3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16.5" customHeight="1" x14ac:dyDescent="0.3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16.5" customHeight="1" x14ac:dyDescent="0.3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16.5" customHeight="1" x14ac:dyDescent="0.3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16.5" customHeight="1" x14ac:dyDescent="0.3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16.5" customHeight="1" x14ac:dyDescent="0.3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16.5" customHeight="1" x14ac:dyDescent="0.3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16.5" customHeight="1" x14ac:dyDescent="0.3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16.5" customHeight="1" x14ac:dyDescent="0.3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16.5" customHeight="1" x14ac:dyDescent="0.3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16.5" customHeight="1" x14ac:dyDescent="0.3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16.5" customHeight="1" x14ac:dyDescent="0.3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16.5" customHeight="1" x14ac:dyDescent="0.3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16.5" customHeight="1" x14ac:dyDescent="0.3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16.5" customHeight="1" x14ac:dyDescent="0.3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16.5" customHeight="1" x14ac:dyDescent="0.3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16.5" customHeight="1" x14ac:dyDescent="0.3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16.5" customHeight="1" x14ac:dyDescent="0.3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16.5" customHeight="1" x14ac:dyDescent="0.3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16.5" customHeight="1" x14ac:dyDescent="0.3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16.5" customHeight="1" x14ac:dyDescent="0.3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16.5" customHeight="1" x14ac:dyDescent="0.3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16.5" customHeight="1" x14ac:dyDescent="0.3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16.5" customHeight="1" x14ac:dyDescent="0.3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16.5" customHeight="1" x14ac:dyDescent="0.3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16.5" customHeight="1" x14ac:dyDescent="0.3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16.5" customHeight="1" x14ac:dyDescent="0.3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16.5" customHeight="1" x14ac:dyDescent="0.3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16.5" customHeight="1" x14ac:dyDescent="0.3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16.5" customHeight="1" x14ac:dyDescent="0.3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16.5" customHeight="1" x14ac:dyDescent="0.3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16.5" customHeight="1" x14ac:dyDescent="0.3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16.5" customHeight="1" x14ac:dyDescent="0.3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16.5" customHeight="1" x14ac:dyDescent="0.3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16.5" customHeight="1" x14ac:dyDescent="0.3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16.5" customHeight="1" x14ac:dyDescent="0.3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16.5" customHeight="1" x14ac:dyDescent="0.3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16.5" customHeight="1" x14ac:dyDescent="0.3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16.5" customHeight="1" x14ac:dyDescent="0.3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16.5" customHeight="1" x14ac:dyDescent="0.3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16.5" customHeight="1" x14ac:dyDescent="0.3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16.5" customHeight="1" x14ac:dyDescent="0.3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16.5" customHeight="1" x14ac:dyDescent="0.3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16.5" customHeight="1" x14ac:dyDescent="0.3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16.5" customHeight="1" x14ac:dyDescent="0.3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16.5" customHeight="1" x14ac:dyDescent="0.3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16.5" customHeight="1" x14ac:dyDescent="0.3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16.5" customHeight="1" x14ac:dyDescent="0.3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16.5" customHeight="1" x14ac:dyDescent="0.3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16.5" customHeight="1" x14ac:dyDescent="0.3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16.5" customHeight="1" x14ac:dyDescent="0.3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16.5" customHeight="1" x14ac:dyDescent="0.3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16.5" customHeight="1" x14ac:dyDescent="0.3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16.5" customHeight="1" x14ac:dyDescent="0.3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16.5" customHeight="1" x14ac:dyDescent="0.3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16.5" customHeight="1" x14ac:dyDescent="0.3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16.5" customHeight="1" x14ac:dyDescent="0.3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16.5" customHeight="1" x14ac:dyDescent="0.3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16.5" customHeight="1" x14ac:dyDescent="0.3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16.5" customHeight="1" x14ac:dyDescent="0.3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16.5" customHeight="1" x14ac:dyDescent="0.3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16.5" customHeight="1" x14ac:dyDescent="0.3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16.5" customHeight="1" x14ac:dyDescent="0.3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16.5" customHeight="1" x14ac:dyDescent="0.3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16.5" customHeight="1" x14ac:dyDescent="0.3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16.5" customHeight="1" x14ac:dyDescent="0.3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16.5" customHeight="1" x14ac:dyDescent="0.3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16.5" customHeight="1" x14ac:dyDescent="0.3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16.5" customHeight="1" x14ac:dyDescent="0.3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16.5" customHeight="1" x14ac:dyDescent="0.3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16.5" customHeight="1" x14ac:dyDescent="0.3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16.5" customHeight="1" x14ac:dyDescent="0.3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16.5" customHeight="1" x14ac:dyDescent="0.3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16.5" customHeight="1" x14ac:dyDescent="0.3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16.5" customHeight="1" x14ac:dyDescent="0.3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16.5" customHeight="1" x14ac:dyDescent="0.3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16.5" customHeight="1" x14ac:dyDescent="0.3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16.5" customHeight="1" x14ac:dyDescent="0.3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16.5" customHeight="1" x14ac:dyDescent="0.3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16.5" customHeight="1" x14ac:dyDescent="0.3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16.5" customHeight="1" x14ac:dyDescent="0.3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16.5" customHeight="1" x14ac:dyDescent="0.3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16.5" customHeight="1" x14ac:dyDescent="0.3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16.5" customHeight="1" x14ac:dyDescent="0.3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16.5" customHeight="1" x14ac:dyDescent="0.3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16.5" customHeight="1" x14ac:dyDescent="0.3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16.5" customHeight="1" x14ac:dyDescent="0.3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16.5" customHeight="1" x14ac:dyDescent="0.3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16.5" customHeight="1" x14ac:dyDescent="0.3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16.5" customHeight="1" x14ac:dyDescent="0.3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16.5" customHeight="1" x14ac:dyDescent="0.3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16.5" customHeight="1" x14ac:dyDescent="0.3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16.5" customHeight="1" x14ac:dyDescent="0.3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16.5" customHeight="1" x14ac:dyDescent="0.3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16.5" customHeight="1" x14ac:dyDescent="0.3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16.5" customHeight="1" x14ac:dyDescent="0.3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16.5" customHeight="1" x14ac:dyDescent="0.3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16.5" customHeight="1" x14ac:dyDescent="0.3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16.5" customHeight="1" x14ac:dyDescent="0.3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16.5" customHeight="1" x14ac:dyDescent="0.3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16.5" customHeight="1" x14ac:dyDescent="0.3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16.5" customHeight="1" x14ac:dyDescent="0.3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16.5" customHeight="1" x14ac:dyDescent="0.3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16.5" customHeight="1" x14ac:dyDescent="0.3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16.5" customHeight="1" x14ac:dyDescent="0.3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16.5" customHeight="1" x14ac:dyDescent="0.3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16.5" customHeight="1" x14ac:dyDescent="0.3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16.5" customHeight="1" x14ac:dyDescent="0.3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16.5" customHeight="1" x14ac:dyDescent="0.3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16.5" customHeight="1" x14ac:dyDescent="0.3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16.5" customHeight="1" x14ac:dyDescent="0.3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16.5" customHeight="1" x14ac:dyDescent="0.3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16.5" customHeight="1" x14ac:dyDescent="0.3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16.5" customHeight="1" x14ac:dyDescent="0.3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16.5" customHeight="1" x14ac:dyDescent="0.3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16.5" customHeight="1" x14ac:dyDescent="0.3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16.5" customHeight="1" x14ac:dyDescent="0.3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16.5" customHeight="1" x14ac:dyDescent="0.3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16.5" customHeight="1" x14ac:dyDescent="0.3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16.5" customHeight="1" x14ac:dyDescent="0.3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16.5" customHeight="1" x14ac:dyDescent="0.3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16.5" customHeight="1" x14ac:dyDescent="0.3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16.5" customHeight="1" x14ac:dyDescent="0.3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16.5" customHeight="1" x14ac:dyDescent="0.3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16.5" customHeight="1" x14ac:dyDescent="0.3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16.5" customHeight="1" x14ac:dyDescent="0.3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16.5" customHeight="1" x14ac:dyDescent="0.3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16.5" customHeight="1" x14ac:dyDescent="0.3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16.5" customHeight="1" x14ac:dyDescent="0.3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16.5" customHeight="1" x14ac:dyDescent="0.3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16.5" customHeight="1" x14ac:dyDescent="0.3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16.5" customHeight="1" x14ac:dyDescent="0.3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16.5" customHeight="1" x14ac:dyDescent="0.3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16.5" customHeight="1" x14ac:dyDescent="0.3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16.5" customHeight="1" x14ac:dyDescent="0.3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16.5" customHeight="1" x14ac:dyDescent="0.3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16.5" customHeight="1" x14ac:dyDescent="0.3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16.5" customHeight="1" x14ac:dyDescent="0.3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16.5" customHeight="1" x14ac:dyDescent="0.3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16.5" customHeight="1" x14ac:dyDescent="0.3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16.5" customHeight="1" x14ac:dyDescent="0.3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16.5" customHeight="1" x14ac:dyDescent="0.3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16.5" customHeight="1" x14ac:dyDescent="0.3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16.5" customHeight="1" x14ac:dyDescent="0.3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16.5" customHeight="1" x14ac:dyDescent="0.3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16.5" customHeight="1" x14ac:dyDescent="0.3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16.5" customHeight="1" x14ac:dyDescent="0.3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16.5" customHeight="1" x14ac:dyDescent="0.3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16.5" customHeight="1" x14ac:dyDescent="0.3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16.5" customHeight="1" x14ac:dyDescent="0.3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16.5" customHeight="1" x14ac:dyDescent="0.3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16.5" customHeight="1" x14ac:dyDescent="0.3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16.5" customHeight="1" x14ac:dyDescent="0.3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16.5" customHeight="1" x14ac:dyDescent="0.3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16.5" customHeight="1" x14ac:dyDescent="0.3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16.5" customHeight="1" x14ac:dyDescent="0.3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16.5" customHeight="1" x14ac:dyDescent="0.3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16.5" customHeight="1" x14ac:dyDescent="0.3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16.5" customHeight="1" x14ac:dyDescent="0.3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16.5" customHeight="1" x14ac:dyDescent="0.3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16.5" customHeight="1" x14ac:dyDescent="0.3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16.5" customHeight="1" x14ac:dyDescent="0.3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16.5" customHeight="1" x14ac:dyDescent="0.3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16.5" customHeight="1" x14ac:dyDescent="0.3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16.5" customHeight="1" x14ac:dyDescent="0.3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16.5" customHeight="1" x14ac:dyDescent="0.3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16.5" customHeight="1" x14ac:dyDescent="0.3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16.5" customHeight="1" x14ac:dyDescent="0.3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16.5" customHeight="1" x14ac:dyDescent="0.3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16.5" customHeight="1" x14ac:dyDescent="0.3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16.5" customHeight="1" x14ac:dyDescent="0.3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16.5" customHeight="1" x14ac:dyDescent="0.3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16.5" customHeight="1" x14ac:dyDescent="0.3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16.5" customHeight="1" x14ac:dyDescent="0.3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16.5" customHeight="1" x14ac:dyDescent="0.3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16.5" customHeight="1" x14ac:dyDescent="0.3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16.5" customHeight="1" x14ac:dyDescent="0.3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16.5" customHeight="1" x14ac:dyDescent="0.3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16.5" customHeight="1" x14ac:dyDescent="0.3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16.5" customHeight="1" x14ac:dyDescent="0.3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16.5" customHeight="1" x14ac:dyDescent="0.3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16.5" customHeight="1" x14ac:dyDescent="0.3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16.5" customHeight="1" x14ac:dyDescent="0.3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16.5" customHeight="1" x14ac:dyDescent="0.3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16.5" customHeight="1" x14ac:dyDescent="0.3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16.5" customHeight="1" x14ac:dyDescent="0.3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16.5" customHeight="1" x14ac:dyDescent="0.3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16.5" customHeight="1" x14ac:dyDescent="0.3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16.5" customHeight="1" x14ac:dyDescent="0.3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16.5" customHeight="1" x14ac:dyDescent="0.3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16.5" customHeight="1" x14ac:dyDescent="0.3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16.5" customHeight="1" x14ac:dyDescent="0.3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16.5" customHeight="1" x14ac:dyDescent="0.3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16.5" customHeight="1" x14ac:dyDescent="0.3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16.5" customHeight="1" x14ac:dyDescent="0.3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16.5" customHeight="1" x14ac:dyDescent="0.3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16.5" customHeight="1" x14ac:dyDescent="0.3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  <row r="977" spans="1:26" ht="16.5" customHeight="1" x14ac:dyDescent="0.3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</row>
    <row r="978" spans="1:26" ht="16.5" customHeight="1" x14ac:dyDescent="0.3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</row>
    <row r="979" spans="1:26" ht="16.5" customHeight="1" x14ac:dyDescent="0.3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</row>
    <row r="980" spans="1:26" ht="16.5" customHeight="1" x14ac:dyDescent="0.3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</row>
    <row r="981" spans="1:26" ht="16.5" customHeight="1" x14ac:dyDescent="0.3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</row>
    <row r="982" spans="1:26" ht="16.5" customHeight="1" x14ac:dyDescent="0.3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</row>
    <row r="983" spans="1:26" ht="16.5" customHeight="1" x14ac:dyDescent="0.3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</row>
    <row r="984" spans="1:26" ht="16.5" customHeight="1" x14ac:dyDescent="0.3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</row>
    <row r="985" spans="1:26" ht="16.5" customHeight="1" x14ac:dyDescent="0.3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</row>
    <row r="986" spans="1:26" ht="16.5" customHeight="1" x14ac:dyDescent="0.3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</row>
    <row r="987" spans="1:26" ht="16.5" customHeight="1" x14ac:dyDescent="0.3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</row>
    <row r="988" spans="1:26" ht="16.5" customHeight="1" x14ac:dyDescent="0.3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</row>
    <row r="989" spans="1:26" ht="16.5" customHeight="1" x14ac:dyDescent="0.3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</row>
    <row r="990" spans="1:26" ht="16.5" customHeight="1" x14ac:dyDescent="0.3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</row>
    <row r="991" spans="1:26" ht="16.5" customHeight="1" x14ac:dyDescent="0.3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</row>
    <row r="992" spans="1:26" ht="16.5" customHeight="1" x14ac:dyDescent="0.3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</row>
    <row r="993" spans="1:26" ht="16.5" customHeight="1" x14ac:dyDescent="0.3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</row>
    <row r="994" spans="1:26" ht="16.5" customHeight="1" x14ac:dyDescent="0.3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</row>
    <row r="995" spans="1:26" ht="16.5" customHeight="1" x14ac:dyDescent="0.3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</row>
    <row r="996" spans="1:26" ht="16.5" customHeight="1" x14ac:dyDescent="0.3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</row>
    <row r="997" spans="1:26" ht="16.5" customHeight="1" x14ac:dyDescent="0.3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</row>
    <row r="998" spans="1:26" ht="16.5" customHeight="1" x14ac:dyDescent="0.3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</row>
    <row r="999" spans="1:26" ht="16.5" customHeight="1" x14ac:dyDescent="0.3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</row>
    <row r="1000" spans="1:26" ht="16.5" customHeight="1" x14ac:dyDescent="0.3">
      <c r="A1000" s="120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</row>
  </sheetData>
  <mergeCells count="8">
    <mergeCell ref="D5:I5"/>
    <mergeCell ref="J5:Q5"/>
    <mergeCell ref="R5:T5"/>
    <mergeCell ref="U5:V5"/>
    <mergeCell ref="D6:F6"/>
    <mergeCell ref="J6:K6"/>
    <mergeCell ref="L6:M6"/>
    <mergeCell ref="N6:P6"/>
  </mergeCells>
  <pageMargins left="0.25" right="0.25" top="0.75" bottom="0.75" header="0" footer="0"/>
  <pageSetup paperSize="3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000"/>
  <sheetViews>
    <sheetView workbookViewId="0"/>
  </sheetViews>
  <sheetFormatPr defaultColWidth="12.625" defaultRowHeight="15" customHeight="1" x14ac:dyDescent="0.2"/>
  <cols>
    <col min="1" max="1" width="13.25" customWidth="1"/>
    <col min="2" max="2" width="36.75" customWidth="1"/>
    <col min="3" max="3" width="15.5" customWidth="1"/>
    <col min="4" max="4" width="12.75" customWidth="1"/>
    <col min="5" max="5" width="16.5" customWidth="1"/>
    <col min="6" max="7" width="9.875" customWidth="1"/>
    <col min="8" max="10" width="10" customWidth="1"/>
    <col min="11" max="12" width="11.75" customWidth="1"/>
    <col min="13" max="13" width="10.875" customWidth="1"/>
    <col min="14" max="14" width="12" customWidth="1"/>
    <col min="15" max="15" width="10" customWidth="1"/>
    <col min="16" max="19" width="9.875" customWidth="1"/>
    <col min="20" max="20" width="11.875" customWidth="1"/>
    <col min="21" max="21" width="9.875" customWidth="1"/>
    <col min="22" max="22" width="12.75" customWidth="1"/>
    <col min="23" max="25" width="13.625" customWidth="1"/>
    <col min="26" max="26" width="8" customWidth="1"/>
  </cols>
  <sheetData>
    <row r="1" spans="1:26" ht="16.5" customHeight="1" x14ac:dyDescent="0.35">
      <c r="A1" s="117" t="s">
        <v>679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15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15" customHeight="1" x14ac:dyDescent="0.3">
      <c r="A3" s="185" t="s">
        <v>645</v>
      </c>
      <c r="B3" s="186"/>
      <c r="C3" s="186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15" customHeight="1" x14ac:dyDescent="0.3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15" customHeight="1" x14ac:dyDescent="0.3">
      <c r="A5" s="119"/>
      <c r="B5" s="119"/>
      <c r="C5" s="119"/>
      <c r="D5" s="119"/>
      <c r="E5" s="119"/>
      <c r="F5" s="288" t="s">
        <v>680</v>
      </c>
      <c r="G5" s="262"/>
      <c r="H5" s="262"/>
      <c r="I5" s="262"/>
      <c r="J5" s="262"/>
      <c r="K5" s="262"/>
      <c r="L5" s="262"/>
      <c r="M5" s="262"/>
      <c r="N5" s="260"/>
      <c r="O5" s="289" t="s">
        <v>681</v>
      </c>
      <c r="P5" s="262"/>
      <c r="Q5" s="262"/>
      <c r="R5" s="262"/>
      <c r="S5" s="262"/>
      <c r="T5" s="262"/>
      <c r="U5" s="262"/>
      <c r="V5" s="262"/>
      <c r="W5" s="262"/>
      <c r="X5" s="262"/>
      <c r="Y5" s="260"/>
      <c r="Z5" s="119"/>
    </row>
    <row r="6" spans="1:26" ht="15" customHeight="1" x14ac:dyDescent="0.3">
      <c r="A6" s="119"/>
      <c r="B6" s="119"/>
      <c r="C6" s="119"/>
      <c r="D6" s="119"/>
      <c r="E6" s="119"/>
      <c r="F6" s="281" t="s">
        <v>682</v>
      </c>
      <c r="G6" s="262"/>
      <c r="H6" s="262"/>
      <c r="I6" s="262"/>
      <c r="J6" s="260"/>
      <c r="K6" s="281" t="s">
        <v>683</v>
      </c>
      <c r="L6" s="262"/>
      <c r="M6" s="262"/>
      <c r="N6" s="260"/>
      <c r="O6" s="208"/>
      <c r="P6" s="281" t="s">
        <v>684</v>
      </c>
      <c r="Q6" s="262"/>
      <c r="R6" s="262"/>
      <c r="S6" s="262"/>
      <c r="T6" s="262"/>
      <c r="U6" s="262"/>
      <c r="V6" s="260"/>
      <c r="W6" s="290" t="s">
        <v>685</v>
      </c>
      <c r="X6" s="291"/>
      <c r="Y6" s="292"/>
      <c r="Z6" s="119"/>
    </row>
    <row r="7" spans="1:26" ht="16.5" customHeight="1" x14ac:dyDescent="0.3">
      <c r="A7" s="165" t="s">
        <v>536</v>
      </c>
      <c r="B7" s="165" t="s">
        <v>613</v>
      </c>
      <c r="C7" s="165" t="s">
        <v>614</v>
      </c>
      <c r="D7" s="165" t="s">
        <v>686</v>
      </c>
      <c r="E7" s="165" t="s">
        <v>687</v>
      </c>
      <c r="F7" s="165" t="s">
        <v>688</v>
      </c>
      <c r="G7" s="166" t="s">
        <v>689</v>
      </c>
      <c r="H7" s="166" t="s">
        <v>690</v>
      </c>
      <c r="I7" s="166" t="s">
        <v>691</v>
      </c>
      <c r="J7" s="192" t="s">
        <v>692</v>
      </c>
      <c r="K7" s="165" t="s">
        <v>693</v>
      </c>
      <c r="L7" s="166" t="s">
        <v>694</v>
      </c>
      <c r="M7" s="166" t="s">
        <v>695</v>
      </c>
      <c r="N7" s="165" t="s">
        <v>696</v>
      </c>
      <c r="O7" s="192" t="s">
        <v>697</v>
      </c>
      <c r="P7" s="165" t="s">
        <v>698</v>
      </c>
      <c r="Q7" s="166" t="s">
        <v>699</v>
      </c>
      <c r="R7" s="166" t="s">
        <v>700</v>
      </c>
      <c r="S7" s="166" t="s">
        <v>701</v>
      </c>
      <c r="T7" s="166" t="s">
        <v>702</v>
      </c>
      <c r="U7" s="166" t="s">
        <v>654</v>
      </c>
      <c r="V7" s="165" t="s">
        <v>703</v>
      </c>
      <c r="W7" s="165" t="s">
        <v>704</v>
      </c>
      <c r="X7" s="165" t="s">
        <v>705</v>
      </c>
      <c r="Y7" s="101" t="s">
        <v>665</v>
      </c>
      <c r="Z7" s="168"/>
    </row>
    <row r="8" spans="1:26" ht="16.5" customHeight="1" x14ac:dyDescent="0.3">
      <c r="A8" s="209" t="str">
        <f>' Part B Format'!A8</f>
        <v>472202040000</v>
      </c>
      <c r="B8" s="210" t="str">
        <f>' Part B Format'!B8</f>
        <v>Only building</v>
      </c>
      <c r="C8" s="211"/>
      <c r="D8" s="211" t="s">
        <v>637</v>
      </c>
      <c r="E8" s="211" t="s">
        <v>638</v>
      </c>
      <c r="F8" s="212">
        <v>20</v>
      </c>
      <c r="G8" s="212"/>
      <c r="H8" s="212"/>
      <c r="I8" s="212"/>
      <c r="J8" s="213">
        <f t="shared" ref="J8:J24" si="0">SUM(F8:I8)</f>
        <v>20</v>
      </c>
      <c r="K8" s="198">
        <f>SUMIFS(('Data Form'!$L$6:$L$409), ('Data Form'!$G$6:$G$409),"I2",('Data Form'!$C$6:$C$409),"F",'Data Form'!$H$6:$H$409, "SL")</f>
        <v>0</v>
      </c>
      <c r="L8" s="198">
        <f>SUMIFS(('Data Form'!$L$6:$L$409), ('Data Form'!$G$6:$G$409),"I2",('Data Form'!$C$6:$C$409),"A",'Data Form'!$H$6:$H$409, "SL")</f>
        <v>0</v>
      </c>
      <c r="M8" s="198">
        <f>SUMIFS(('Data Form'!$L$6:$L$409), ('Data Form'!$G$6:$G$409),"I2",('Data Form'!$C$6:$C$409),"F",'Data Form'!$H$6:$H$409, "F")</f>
        <v>71973</v>
      </c>
      <c r="N8" s="214">
        <f t="shared" ref="N8:N24" si="1">SUM(K8:M8)</f>
        <v>71973</v>
      </c>
      <c r="O8" s="212"/>
      <c r="P8" s="212"/>
      <c r="Q8" s="212">
        <v>30000</v>
      </c>
      <c r="R8" s="212"/>
      <c r="S8" s="212"/>
      <c r="T8" s="212">
        <v>35000</v>
      </c>
      <c r="U8" s="212">
        <v>35000</v>
      </c>
      <c r="V8" s="214">
        <f t="shared" ref="V8:V24" si="2">SUM(P8:U8)</f>
        <v>100000</v>
      </c>
      <c r="W8" s="212">
        <v>100000</v>
      </c>
      <c r="X8" s="211"/>
      <c r="Y8" s="215"/>
      <c r="Z8" s="168"/>
    </row>
    <row r="9" spans="1:26" ht="16.5" customHeight="1" x14ac:dyDescent="0.3">
      <c r="A9" s="209">
        <f>' Part B Format'!A9</f>
        <v>0</v>
      </c>
      <c r="B9" s="210" t="str">
        <f>' Part B Format'!B9</f>
        <v>School #2</v>
      </c>
      <c r="C9" s="211"/>
      <c r="D9" s="211"/>
      <c r="E9" s="211"/>
      <c r="F9" s="212"/>
      <c r="G9" s="212"/>
      <c r="H9" s="212"/>
      <c r="I9" s="212"/>
      <c r="J9" s="213">
        <f t="shared" si="0"/>
        <v>0</v>
      </c>
      <c r="K9" s="198">
        <f>SUMIFS(('Data Form'!$M$6:$M$409), ('Data Form'!$G$6:$G$409),"I2",('Data Form'!$C$6:$C$409),"F",'Data Form'!$H$6:$H$409, "SL")</f>
        <v>0</v>
      </c>
      <c r="L9" s="198">
        <f>SUMIFS(('Data Form'!$M$6:$M$409), ('Data Form'!$G$6:$G$409),"I2",('Data Form'!$C$6:$C$409),"A",'Data Form'!$H$6:$H$409, "SL")</f>
        <v>0</v>
      </c>
      <c r="M9" s="198">
        <f>SUMIFS(('Data Form'!$M$6:$M$409), ('Data Form'!$G$6:$G$409),"I2",('Data Form'!$C$6:$C$409),"F",'Data Form'!$H$6:$H$409, "F")</f>
        <v>0</v>
      </c>
      <c r="N9" s="214">
        <f t="shared" si="1"/>
        <v>0</v>
      </c>
      <c r="O9" s="212"/>
      <c r="P9" s="212"/>
      <c r="Q9" s="212"/>
      <c r="R9" s="212"/>
      <c r="S9" s="212"/>
      <c r="T9" s="212"/>
      <c r="U9" s="212"/>
      <c r="V9" s="214">
        <f t="shared" si="2"/>
        <v>0</v>
      </c>
      <c r="W9" s="212"/>
      <c r="X9" s="211"/>
      <c r="Y9" s="215"/>
      <c r="Z9" s="168"/>
    </row>
    <row r="10" spans="1:26" ht="16.5" customHeight="1" x14ac:dyDescent="0.3">
      <c r="A10" s="209">
        <f>' Part B Format'!A10</f>
        <v>0</v>
      </c>
      <c r="B10" s="210" t="str">
        <f>' Part B Format'!B10</f>
        <v>School #3</v>
      </c>
      <c r="C10" s="211"/>
      <c r="D10" s="211"/>
      <c r="E10" s="211"/>
      <c r="F10" s="212"/>
      <c r="G10" s="212"/>
      <c r="H10" s="212"/>
      <c r="I10" s="212"/>
      <c r="J10" s="213">
        <f t="shared" si="0"/>
        <v>0</v>
      </c>
      <c r="K10" s="198">
        <f>SUMIFS(('Data Form'!$N$6:$N$409), ('Data Form'!$G$6:$G$409),"I2",('Data Form'!$C$6:$C$409),"F",'Data Form'!$H$6:$H$409, "SL")</f>
        <v>0</v>
      </c>
      <c r="L10" s="198">
        <f>SUMIFS(('Data Form'!$N$6:$N$409), ('Data Form'!$G$6:$G$409),"I2",('Data Form'!$C$6:$C$409),"A",'Data Form'!$H$6:$H$409, "SL")</f>
        <v>0</v>
      </c>
      <c r="M10" s="198">
        <f>SUMIFS(('Data Form'!$N$6:$N$409), ('Data Form'!$G$6:$G$409),"I2",('Data Form'!$C$6:$C$409),"F",'Data Form'!$H$6:$H$409, "F")</f>
        <v>0</v>
      </c>
      <c r="N10" s="214">
        <f t="shared" si="1"/>
        <v>0</v>
      </c>
      <c r="O10" s="212"/>
      <c r="P10" s="212"/>
      <c r="Q10" s="212"/>
      <c r="R10" s="212"/>
      <c r="S10" s="212"/>
      <c r="T10" s="212"/>
      <c r="U10" s="212"/>
      <c r="V10" s="214">
        <f t="shared" si="2"/>
        <v>0</v>
      </c>
      <c r="W10" s="212"/>
      <c r="X10" s="211"/>
      <c r="Y10" s="215"/>
      <c r="Z10" s="168"/>
    </row>
    <row r="11" spans="1:26" ht="16.5" customHeight="1" x14ac:dyDescent="0.3">
      <c r="A11" s="209">
        <f>' Part B Format'!A11</f>
        <v>0</v>
      </c>
      <c r="B11" s="210" t="str">
        <f>' Part B Format'!B11</f>
        <v>School #4</v>
      </c>
      <c r="C11" s="211"/>
      <c r="D11" s="211"/>
      <c r="E11" s="211"/>
      <c r="F11" s="212"/>
      <c r="G11" s="212"/>
      <c r="H11" s="212"/>
      <c r="I11" s="212"/>
      <c r="J11" s="213">
        <f t="shared" si="0"/>
        <v>0</v>
      </c>
      <c r="K11" s="198">
        <f>SUMIFS(('Data Form'!$O$6:$O$409), ('Data Form'!$G$6:$G$409),"I2",('Data Form'!$C$6:$C$409),"F",'Data Form'!$H$6:$H$409, "SL")</f>
        <v>0</v>
      </c>
      <c r="L11" s="198">
        <f>SUMIFS(('Data Form'!$O$6:$O$409), ('Data Form'!$G$6:$G$409),"I2",('Data Form'!$C$6:$C$409),"A",'Data Form'!$H$6:$H$409, "SL")</f>
        <v>0</v>
      </c>
      <c r="M11" s="198">
        <f>SUMIFS(('Data Form'!$O$6:$O$409), ('Data Form'!$G$6:$G$409),"I2",('Data Form'!$C$6:$C$409),"F",'Data Form'!$H$6:$H$409, "F")</f>
        <v>0</v>
      </c>
      <c r="N11" s="214">
        <f t="shared" si="1"/>
        <v>0</v>
      </c>
      <c r="O11" s="212"/>
      <c r="P11" s="212"/>
      <c r="Q11" s="212"/>
      <c r="R11" s="212"/>
      <c r="S11" s="212"/>
      <c r="T11" s="212"/>
      <c r="U11" s="212"/>
      <c r="V11" s="214">
        <f t="shared" si="2"/>
        <v>0</v>
      </c>
      <c r="W11" s="212"/>
      <c r="X11" s="211"/>
      <c r="Y11" s="215"/>
      <c r="Z11" s="168"/>
    </row>
    <row r="12" spans="1:26" ht="16.5" customHeight="1" x14ac:dyDescent="0.3">
      <c r="A12" s="209">
        <f>' Part B Format'!A12</f>
        <v>0</v>
      </c>
      <c r="B12" s="210" t="str">
        <f>' Part B Format'!B12</f>
        <v>School #5</v>
      </c>
      <c r="C12" s="211"/>
      <c r="D12" s="211"/>
      <c r="E12" s="211"/>
      <c r="F12" s="212"/>
      <c r="G12" s="212"/>
      <c r="H12" s="212"/>
      <c r="I12" s="212"/>
      <c r="J12" s="213">
        <f t="shared" si="0"/>
        <v>0</v>
      </c>
      <c r="K12" s="198">
        <f>SUMIFS(('Data Form'!$P$6:$P$409), ('Data Form'!$G$6:$G$409),"I2",('Data Form'!$C$6:$C$409),"F",'Data Form'!$H$6:$H$409, "SL")</f>
        <v>0</v>
      </c>
      <c r="L12" s="198">
        <f>SUMIFS(('Data Form'!$P$6:$P$409), ('Data Form'!$G$6:$G$409),"I2",('Data Form'!$C$6:$C$409),"A",'Data Form'!$H$6:$H$409, "SL")</f>
        <v>0</v>
      </c>
      <c r="M12" s="198">
        <f>SUMIFS(('Data Form'!$P$6:$P$409), ('Data Form'!$G$6:$G$409),"I2",('Data Form'!$C$6:$C$409),"F",'Data Form'!$H$6:$H$409, "F")</f>
        <v>0</v>
      </c>
      <c r="N12" s="214">
        <f t="shared" si="1"/>
        <v>0</v>
      </c>
      <c r="O12" s="212"/>
      <c r="P12" s="212"/>
      <c r="Q12" s="212"/>
      <c r="R12" s="212"/>
      <c r="S12" s="212"/>
      <c r="T12" s="212"/>
      <c r="U12" s="212"/>
      <c r="V12" s="214">
        <f t="shared" si="2"/>
        <v>0</v>
      </c>
      <c r="W12" s="212"/>
      <c r="X12" s="211"/>
      <c r="Y12" s="215"/>
      <c r="Z12" s="168"/>
    </row>
    <row r="13" spans="1:26" ht="16.5" customHeight="1" x14ac:dyDescent="0.3">
      <c r="A13" s="209">
        <f>' Part B Format'!A13</f>
        <v>0</v>
      </c>
      <c r="B13" s="210" t="str">
        <f>' Part B Format'!B13</f>
        <v>School #6</v>
      </c>
      <c r="C13" s="211"/>
      <c r="D13" s="211"/>
      <c r="E13" s="211"/>
      <c r="F13" s="212"/>
      <c r="G13" s="212"/>
      <c r="H13" s="212"/>
      <c r="I13" s="212"/>
      <c r="J13" s="213">
        <f t="shared" si="0"/>
        <v>0</v>
      </c>
      <c r="K13" s="198">
        <f>SUMIFS(('Data Form'!$Q$6:$Q$409), ('Data Form'!$G$6:$G$409),"I2",('Data Form'!$C$6:$C$409),"F",'Data Form'!$H$6:$H$409, "SL")</f>
        <v>0</v>
      </c>
      <c r="L13" s="198">
        <f>SUMIFS(('Data Form'!$Q$6:$Q$409), ('Data Form'!$G$6:$G$409),"I2",('Data Form'!$C$6:$C$409),"A",'Data Form'!$H$6:$H$409, "SL")</f>
        <v>0</v>
      </c>
      <c r="M13" s="198">
        <f>SUMIFS(('Data Form'!$Q$6:$Q$409), ('Data Form'!$G$6:$G$409),"I2",('Data Form'!$C$6:$C$409),"F",'Data Form'!$H$6:$H$409, "F")</f>
        <v>0</v>
      </c>
      <c r="N13" s="214">
        <f t="shared" si="1"/>
        <v>0</v>
      </c>
      <c r="O13" s="212"/>
      <c r="P13" s="212"/>
      <c r="Q13" s="212"/>
      <c r="R13" s="212"/>
      <c r="S13" s="212"/>
      <c r="T13" s="212"/>
      <c r="U13" s="212"/>
      <c r="V13" s="214">
        <f t="shared" si="2"/>
        <v>0</v>
      </c>
      <c r="W13" s="212"/>
      <c r="X13" s="211"/>
      <c r="Y13" s="215"/>
      <c r="Z13" s="168"/>
    </row>
    <row r="14" spans="1:26" ht="16.5" customHeight="1" x14ac:dyDescent="0.3">
      <c r="A14" s="209">
        <f>' Part B Format'!A14</f>
        <v>0</v>
      </c>
      <c r="B14" s="210" t="str">
        <f>' Part B Format'!B14</f>
        <v>School #7</v>
      </c>
      <c r="C14" s="211"/>
      <c r="D14" s="211"/>
      <c r="E14" s="211"/>
      <c r="F14" s="212"/>
      <c r="G14" s="212"/>
      <c r="H14" s="212"/>
      <c r="I14" s="212"/>
      <c r="J14" s="213">
        <f t="shared" si="0"/>
        <v>0</v>
      </c>
      <c r="K14" s="198">
        <f>SUMIFS(('Data Form'!$R$6:$R$409), ('Data Form'!$G$6:$G$409),"I2",('Data Form'!$C$6:$C$409),"F",'Data Form'!$H$6:$H$409, "SL")</f>
        <v>0</v>
      </c>
      <c r="L14" s="198">
        <f>SUMIFS(('Data Form'!$R$6:$R$409), ('Data Form'!$G$6:$G$409),"I2",('Data Form'!$C$6:$C$409),"A",'Data Form'!$H$6:$H$409, "SL")</f>
        <v>0</v>
      </c>
      <c r="M14" s="198">
        <f>SUMIFS(('Data Form'!$R$6:$R$409), ('Data Form'!$G$6:$G$409),"I2",('Data Form'!$C$6:$C$409),"F",'Data Form'!$H$6:$H$409, "F")</f>
        <v>0</v>
      </c>
      <c r="N14" s="214">
        <f t="shared" si="1"/>
        <v>0</v>
      </c>
      <c r="O14" s="212"/>
      <c r="P14" s="212"/>
      <c r="Q14" s="212"/>
      <c r="R14" s="212"/>
      <c r="S14" s="212"/>
      <c r="T14" s="212"/>
      <c r="U14" s="212"/>
      <c r="V14" s="214">
        <f t="shared" si="2"/>
        <v>0</v>
      </c>
      <c r="W14" s="212"/>
      <c r="X14" s="211"/>
      <c r="Y14" s="215"/>
      <c r="Z14" s="168"/>
    </row>
    <row r="15" spans="1:26" ht="16.5" customHeight="1" x14ac:dyDescent="0.3">
      <c r="A15" s="209">
        <f>' Part B Format'!A15</f>
        <v>0</v>
      </c>
      <c r="B15" s="210" t="str">
        <f>' Part B Format'!B15</f>
        <v>School #8</v>
      </c>
      <c r="C15" s="211"/>
      <c r="D15" s="211"/>
      <c r="E15" s="211"/>
      <c r="F15" s="212"/>
      <c r="G15" s="212"/>
      <c r="H15" s="212"/>
      <c r="I15" s="212"/>
      <c r="J15" s="213">
        <f t="shared" si="0"/>
        <v>0</v>
      </c>
      <c r="K15" s="198">
        <f>SUMIFS(('Data Form'!$S$6:$S$409), ('Data Form'!$G$6:$G$409),"I2",('Data Form'!$C$6:$C$409),"F",'Data Form'!$H$6:$H$409, "SL")</f>
        <v>0</v>
      </c>
      <c r="L15" s="198">
        <f>SUMIFS(('Data Form'!$S$6:$S$409), ('Data Form'!$G$6:$G$409),"I2",('Data Form'!$C$6:$C$409),"A",'Data Form'!$H$6:$H$409, "SL")</f>
        <v>0</v>
      </c>
      <c r="M15" s="198">
        <f>SUMIFS(('Data Form'!$S$6:$S$409), ('Data Form'!$G$6:$G$409),"I2",('Data Form'!$C$6:$C$409),"F",'Data Form'!$H$6:$H$409, "F")</f>
        <v>0</v>
      </c>
      <c r="N15" s="214">
        <f t="shared" si="1"/>
        <v>0</v>
      </c>
      <c r="O15" s="212"/>
      <c r="P15" s="212"/>
      <c r="Q15" s="212"/>
      <c r="R15" s="212"/>
      <c r="S15" s="212"/>
      <c r="T15" s="212"/>
      <c r="U15" s="212"/>
      <c r="V15" s="214">
        <f t="shared" si="2"/>
        <v>0</v>
      </c>
      <c r="W15" s="212"/>
      <c r="X15" s="211"/>
      <c r="Y15" s="215"/>
      <c r="Z15" s="168"/>
    </row>
    <row r="16" spans="1:26" ht="16.5" customHeight="1" x14ac:dyDescent="0.3">
      <c r="A16" s="209">
        <f>' Part B Format'!A16</f>
        <v>0</v>
      </c>
      <c r="B16" s="210" t="str">
        <f>' Part B Format'!B16</f>
        <v>School #9</v>
      </c>
      <c r="C16" s="211"/>
      <c r="D16" s="211"/>
      <c r="E16" s="211"/>
      <c r="F16" s="212"/>
      <c r="G16" s="212"/>
      <c r="H16" s="212"/>
      <c r="I16" s="212"/>
      <c r="J16" s="213">
        <f t="shared" si="0"/>
        <v>0</v>
      </c>
      <c r="K16" s="198">
        <f>SUMIFS(('Data Form'!$T$6:$T$409), ('Data Form'!$G$6:$G$409),"I2",('Data Form'!$C$6:$C$409),"F",'Data Form'!$H$6:$H$409, "SL")</f>
        <v>0</v>
      </c>
      <c r="L16" s="198">
        <f>SUMIFS(('Data Form'!$T$6:$T$409), ('Data Form'!$G$6:$G$409),"I2",('Data Form'!$C$6:$C$409),"A",'Data Form'!$H$6:$H$409, "SL")</f>
        <v>0</v>
      </c>
      <c r="M16" s="198">
        <f>SUMIFS(('Data Form'!$T$6:$T$409), ('Data Form'!$G$6:$G$409),"I2",('Data Form'!$C$6:$C$409),"F",'Data Form'!$H$6:$H$409, "F")</f>
        <v>0</v>
      </c>
      <c r="N16" s="214">
        <f t="shared" si="1"/>
        <v>0</v>
      </c>
      <c r="O16" s="212"/>
      <c r="P16" s="212"/>
      <c r="Q16" s="212"/>
      <c r="R16" s="212"/>
      <c r="S16" s="212"/>
      <c r="T16" s="212"/>
      <c r="U16" s="212"/>
      <c r="V16" s="214">
        <f t="shared" si="2"/>
        <v>0</v>
      </c>
      <c r="W16" s="212"/>
      <c r="X16" s="211"/>
      <c r="Y16" s="215"/>
      <c r="Z16" s="168"/>
    </row>
    <row r="17" spans="1:26" ht="16.5" customHeight="1" x14ac:dyDescent="0.3">
      <c r="A17" s="209">
        <f>' Part B Format'!A17</f>
        <v>0</v>
      </c>
      <c r="B17" s="210" t="str">
        <f>' Part B Format'!B17</f>
        <v>School #10</v>
      </c>
      <c r="C17" s="211"/>
      <c r="D17" s="211"/>
      <c r="E17" s="211"/>
      <c r="F17" s="212"/>
      <c r="G17" s="212"/>
      <c r="H17" s="212"/>
      <c r="I17" s="212"/>
      <c r="J17" s="213">
        <f t="shared" si="0"/>
        <v>0</v>
      </c>
      <c r="K17" s="198">
        <f>SUMIFS(('Data Form'!$U$6:$U$409), ('Data Form'!$G$6:$G$409),"I2",('Data Form'!$C$6:$C$409),"F",'Data Form'!$H$6:$H$409, "SL")</f>
        <v>0</v>
      </c>
      <c r="L17" s="198">
        <f>SUMIFS(('Data Form'!$U$6:$U$409), ('Data Form'!$G$6:$G$409),"I2",('Data Form'!$C$6:$C$409),"A",'Data Form'!$H$6:$H$409, "SL")</f>
        <v>0</v>
      </c>
      <c r="M17" s="198">
        <f>SUMIFS(('Data Form'!$U$6:$U$409), ('Data Form'!$G$6:$G$409),"I2",('Data Form'!$C$6:$C$409),"F",'Data Form'!$H$6:$H$409, "F")</f>
        <v>0</v>
      </c>
      <c r="N17" s="214">
        <f t="shared" si="1"/>
        <v>0</v>
      </c>
      <c r="O17" s="212"/>
      <c r="P17" s="212"/>
      <c r="Q17" s="212"/>
      <c r="R17" s="212"/>
      <c r="S17" s="212"/>
      <c r="T17" s="212"/>
      <c r="U17" s="212"/>
      <c r="V17" s="214">
        <f t="shared" si="2"/>
        <v>0</v>
      </c>
      <c r="W17" s="212"/>
      <c r="X17" s="211"/>
      <c r="Y17" s="215"/>
      <c r="Z17" s="168"/>
    </row>
    <row r="18" spans="1:26" ht="16.5" customHeight="1" x14ac:dyDescent="0.3">
      <c r="A18" s="209">
        <f>' Part B Format'!A18</f>
        <v>0</v>
      </c>
      <c r="B18" s="210" t="str">
        <f>' Part B Format'!B18</f>
        <v>School #11</v>
      </c>
      <c r="C18" s="211"/>
      <c r="D18" s="211"/>
      <c r="E18" s="211"/>
      <c r="F18" s="212"/>
      <c r="G18" s="212"/>
      <c r="H18" s="212"/>
      <c r="I18" s="212"/>
      <c r="J18" s="213">
        <f t="shared" si="0"/>
        <v>0</v>
      </c>
      <c r="K18" s="198">
        <f>SUMIFS(('Data Form'!$V$6:$V$409), ('Data Form'!$G$6:$G$409),"I2",('Data Form'!$C$6:$C$409),"F",'Data Form'!$H$6:$H$409, "SL")</f>
        <v>0</v>
      </c>
      <c r="L18" s="198">
        <f>SUMIFS(('Data Form'!$V$6:$V$409), ('Data Form'!$G$6:$G$409),"I2",('Data Form'!$C$6:$C$409),"A",'Data Form'!$H$6:$H$409, "SL")</f>
        <v>0</v>
      </c>
      <c r="M18" s="198">
        <f>SUMIFS(('Data Form'!$V$6:$V$409), ('Data Form'!$G$6:$G$409),"I2",('Data Form'!$C$6:$C$409),"F",'Data Form'!$H$6:$H$409, "F")</f>
        <v>0</v>
      </c>
      <c r="N18" s="214">
        <f t="shared" si="1"/>
        <v>0</v>
      </c>
      <c r="O18" s="212"/>
      <c r="P18" s="212"/>
      <c r="Q18" s="212"/>
      <c r="R18" s="212"/>
      <c r="S18" s="212"/>
      <c r="T18" s="212"/>
      <c r="U18" s="212"/>
      <c r="V18" s="214">
        <f t="shared" si="2"/>
        <v>0</v>
      </c>
      <c r="W18" s="212"/>
      <c r="X18" s="211"/>
      <c r="Y18" s="215"/>
      <c r="Z18" s="168"/>
    </row>
    <row r="19" spans="1:26" ht="16.5" customHeight="1" x14ac:dyDescent="0.3">
      <c r="A19" s="209">
        <f>' Part B Format'!A19</f>
        <v>0</v>
      </c>
      <c r="B19" s="210" t="str">
        <f>' Part B Format'!B19</f>
        <v>School #12</v>
      </c>
      <c r="C19" s="211"/>
      <c r="D19" s="211"/>
      <c r="E19" s="211"/>
      <c r="F19" s="212"/>
      <c r="G19" s="212"/>
      <c r="H19" s="212"/>
      <c r="I19" s="212"/>
      <c r="J19" s="213">
        <f t="shared" si="0"/>
        <v>0</v>
      </c>
      <c r="K19" s="198">
        <f>SUMIFS(('Data Form'!$W$6:$W$409), ('Data Form'!$G$6:$G$409),"I2",('Data Form'!$C$6:$C$409),"F",'Data Form'!$H$6:$H$409, "SL")</f>
        <v>0</v>
      </c>
      <c r="L19" s="198">
        <f>SUMIFS(('Data Form'!$W$6:$W$409), ('Data Form'!$G$6:$G$409),"I2",('Data Form'!$C$6:$C$409),"A",'Data Form'!$H$6:$H$409, "SL")</f>
        <v>0</v>
      </c>
      <c r="M19" s="198">
        <f>SUMIFS(('Data Form'!$W$6:$W$409), ('Data Form'!$G$6:$G$409),"I2",('Data Form'!$C$6:$C$409),"F",'Data Form'!$H$6:$H$409, "F")</f>
        <v>0</v>
      </c>
      <c r="N19" s="214">
        <f t="shared" si="1"/>
        <v>0</v>
      </c>
      <c r="O19" s="212"/>
      <c r="P19" s="212"/>
      <c r="Q19" s="212"/>
      <c r="R19" s="212"/>
      <c r="S19" s="212"/>
      <c r="T19" s="212"/>
      <c r="U19" s="212"/>
      <c r="V19" s="214">
        <f t="shared" si="2"/>
        <v>0</v>
      </c>
      <c r="W19" s="212"/>
      <c r="X19" s="211"/>
      <c r="Y19" s="215"/>
      <c r="Z19" s="168"/>
    </row>
    <row r="20" spans="1:26" ht="16.5" customHeight="1" x14ac:dyDescent="0.3">
      <c r="A20" s="209">
        <f>' Part B Format'!A20</f>
        <v>0</v>
      </c>
      <c r="B20" s="210" t="str">
        <f>' Part B Format'!B20</f>
        <v>School #13</v>
      </c>
      <c r="C20" s="211"/>
      <c r="D20" s="211"/>
      <c r="E20" s="211"/>
      <c r="F20" s="212"/>
      <c r="G20" s="212"/>
      <c r="H20" s="212"/>
      <c r="I20" s="212"/>
      <c r="J20" s="213">
        <f t="shared" si="0"/>
        <v>0</v>
      </c>
      <c r="K20" s="198">
        <f>SUMIFS(('Data Form'!$X$6:$X$409), ('Data Form'!$G$6:$G$409),"I2",('Data Form'!$C$6:$C$409),"F",'Data Form'!$H$6:$H$409, "SL")</f>
        <v>0</v>
      </c>
      <c r="L20" s="198">
        <f>SUMIFS(('Data Form'!$X$6:$X$409), ('Data Form'!$G$6:$G$409),"I2",('Data Form'!$C$6:$C$409),"A",'Data Form'!$H$6:$H$409, "SL")</f>
        <v>0</v>
      </c>
      <c r="M20" s="198">
        <f>SUMIFS(('Data Form'!$X$6:$X$409), ('Data Form'!$G$6:$G$409),"I2",('Data Form'!$C$6:$C$409),"F",'Data Form'!$H$6:$H$409, "F")</f>
        <v>0</v>
      </c>
      <c r="N20" s="214">
        <f t="shared" si="1"/>
        <v>0</v>
      </c>
      <c r="O20" s="212"/>
      <c r="P20" s="212"/>
      <c r="Q20" s="212"/>
      <c r="R20" s="212"/>
      <c r="S20" s="212"/>
      <c r="T20" s="212"/>
      <c r="U20" s="212"/>
      <c r="V20" s="214">
        <f t="shared" si="2"/>
        <v>0</v>
      </c>
      <c r="W20" s="212"/>
      <c r="X20" s="211"/>
      <c r="Y20" s="215"/>
      <c r="Z20" s="168"/>
    </row>
    <row r="21" spans="1:26" ht="16.5" customHeight="1" x14ac:dyDescent="0.3">
      <c r="A21" s="209">
        <f>' Part B Format'!A21</f>
        <v>0</v>
      </c>
      <c r="B21" s="210" t="str">
        <f>' Part B Format'!B21</f>
        <v>School #14</v>
      </c>
      <c r="C21" s="211"/>
      <c r="D21" s="211"/>
      <c r="E21" s="211"/>
      <c r="F21" s="212"/>
      <c r="G21" s="212"/>
      <c r="H21" s="212"/>
      <c r="I21" s="212"/>
      <c r="J21" s="213">
        <f t="shared" si="0"/>
        <v>0</v>
      </c>
      <c r="K21" s="198">
        <f>SUMIFS(('Data Form'!$Y$6:$Y$409), ('Data Form'!$G$6:$G$409),"I2",('Data Form'!$C$6:$C$409),"F",'Data Form'!$H$6:$H$409, "SL")</f>
        <v>0</v>
      </c>
      <c r="L21" s="198">
        <f>SUMIFS(('Data Form'!$Y$6:$Y$409), ('Data Form'!$G$6:$G$409),"I2",('Data Form'!$C$6:$C$409),"A",'Data Form'!$H$6:$H$409, "SL")</f>
        <v>0</v>
      </c>
      <c r="M21" s="198">
        <f>SUMIFS(('Data Form'!$Y$6:$Y$409), ('Data Form'!$G$6:$G$409),"I2",('Data Form'!$C$6:$C$409),"F",'Data Form'!$H$6:$H$409, "F")</f>
        <v>0</v>
      </c>
      <c r="N21" s="214">
        <f t="shared" si="1"/>
        <v>0</v>
      </c>
      <c r="O21" s="212"/>
      <c r="P21" s="212"/>
      <c r="Q21" s="212"/>
      <c r="R21" s="212"/>
      <c r="S21" s="212"/>
      <c r="T21" s="212"/>
      <c r="U21" s="212"/>
      <c r="V21" s="214">
        <f t="shared" si="2"/>
        <v>0</v>
      </c>
      <c r="W21" s="212"/>
      <c r="X21" s="211"/>
      <c r="Y21" s="215"/>
      <c r="Z21" s="168"/>
    </row>
    <row r="22" spans="1:26" ht="15" customHeight="1" x14ac:dyDescent="0.3">
      <c r="A22" s="209">
        <f>' Part B Format'!A22</f>
        <v>0</v>
      </c>
      <c r="B22" s="210" t="str">
        <f>' Part B Format'!B22</f>
        <v>School #15</v>
      </c>
      <c r="C22" s="175"/>
      <c r="D22" s="174"/>
      <c r="E22" s="174"/>
      <c r="F22" s="216"/>
      <c r="G22" s="216"/>
      <c r="H22" s="216"/>
      <c r="I22" s="216"/>
      <c r="J22" s="213">
        <f t="shared" si="0"/>
        <v>0</v>
      </c>
      <c r="K22" s="198">
        <f>SUMIFS(('Data Form'!$Z$6:$Z$409), ('Data Form'!$G$6:$G$409),"I2",('Data Form'!$C$6:$C$409),"F",'Data Form'!$H$6:$H$409, "SL")</f>
        <v>0</v>
      </c>
      <c r="L22" s="198">
        <f>SUMIFS(('Data Form'!$Z$6:$Z$409), ('Data Form'!$G$6:$G$409),"I2",('Data Form'!$C$6:$C$409),"A",'Data Form'!$H$6:$H$409, "SL")</f>
        <v>0</v>
      </c>
      <c r="M22" s="198">
        <f>SUMIFS(('Data Form'!$Z$6:$Z$409), ('Data Form'!$G$6:$G$409),"I2",('Data Form'!$C$6:$C$409),"F",'Data Form'!$H$6:$H$409, "F")</f>
        <v>0</v>
      </c>
      <c r="N22" s="214">
        <f t="shared" si="1"/>
        <v>0</v>
      </c>
      <c r="O22" s="217"/>
      <c r="P22" s="218"/>
      <c r="Q22" s="218"/>
      <c r="R22" s="218"/>
      <c r="S22" s="218"/>
      <c r="T22" s="218"/>
      <c r="U22" s="218"/>
      <c r="V22" s="214">
        <f t="shared" si="2"/>
        <v>0</v>
      </c>
      <c r="W22" s="218"/>
      <c r="X22" s="219"/>
      <c r="Y22" s="218"/>
      <c r="Z22" s="119"/>
    </row>
    <row r="23" spans="1:26" ht="16.5" customHeight="1" x14ac:dyDescent="0.3">
      <c r="A23" s="209">
        <f>' Part B Format'!A23</f>
        <v>0</v>
      </c>
      <c r="B23" s="210" t="str">
        <f>' Part B Format'!B23</f>
        <v>School #16</v>
      </c>
      <c r="C23" s="175"/>
      <c r="D23" s="174"/>
      <c r="E23" s="174"/>
      <c r="F23" s="216"/>
      <c r="G23" s="216"/>
      <c r="H23" s="216"/>
      <c r="I23" s="216"/>
      <c r="J23" s="213">
        <f t="shared" si="0"/>
        <v>0</v>
      </c>
      <c r="K23" s="198">
        <f>SUMIFS(('Data Form'!$AA$6:$AA$409), ('Data Form'!$G$6:$G$409),"I2",('Data Form'!$C$6:$C$409),"F",'Data Form'!$H$6:$H$409, "SL")</f>
        <v>0</v>
      </c>
      <c r="L23" s="198">
        <f>SUMIFS(('Data Form'!$AA$6:$AA$409), ('Data Form'!$G$6:$G$409),"I2",('Data Form'!$C$6:$C$409),"A",'Data Form'!$H$6:$H$409, "SL")</f>
        <v>0</v>
      </c>
      <c r="M23" s="198">
        <f>SUMIFS(('Data Form'!$AA$6:$AA$409), ('Data Form'!$G$6:$G$409),"I2",('Data Form'!$C$6:$C$409),"F",'Data Form'!$H$6:$H$409, "F")</f>
        <v>0</v>
      </c>
      <c r="N23" s="214">
        <f t="shared" si="1"/>
        <v>0</v>
      </c>
      <c r="O23" s="217"/>
      <c r="P23" s="218"/>
      <c r="Q23" s="218"/>
      <c r="R23" s="218"/>
      <c r="S23" s="218"/>
      <c r="T23" s="218"/>
      <c r="U23" s="218"/>
      <c r="V23" s="214">
        <f t="shared" si="2"/>
        <v>0</v>
      </c>
      <c r="W23" s="218"/>
      <c r="X23" s="219"/>
      <c r="Y23" s="218"/>
      <c r="Z23" s="119"/>
    </row>
    <row r="24" spans="1:26" ht="16.5" customHeight="1" x14ac:dyDescent="0.3">
      <c r="A24" s="220">
        <f>' Part B Format'!A24</f>
        <v>0</v>
      </c>
      <c r="B24" s="221" t="str">
        <f>' Part B Format'!B24</f>
        <v>School #17</v>
      </c>
      <c r="C24" s="175"/>
      <c r="D24" s="174"/>
      <c r="E24" s="174"/>
      <c r="F24" s="216"/>
      <c r="G24" s="216"/>
      <c r="H24" s="216"/>
      <c r="I24" s="216"/>
      <c r="J24" s="213">
        <f t="shared" si="0"/>
        <v>0</v>
      </c>
      <c r="K24" s="198">
        <f>SUMIFS(('Data Form'!$AB$6:$AB$409), ('Data Form'!$G$6:$G$409),"I2",('Data Form'!$C$6:$C$409),"F",'Data Form'!$H$6:$H$409, "SL")</f>
        <v>0</v>
      </c>
      <c r="L24" s="198">
        <f>SUMIFS(('Data Form'!$AB$6:$AB$409), ('Data Form'!$G$6:$G$409),"I2",('Data Form'!$C$6:$C$409),"A",'Data Form'!$H$6:$H$409, "SL")</f>
        <v>0</v>
      </c>
      <c r="M24" s="198">
        <f>SUMIFS(('Data Form'!$AB$6:$AB$409), ('Data Form'!$G$6:$G$409),"I2",('Data Form'!$C$6:$C$409),"F",'Data Form'!$H$6:$H$409, "F")</f>
        <v>0</v>
      </c>
      <c r="N24" s="214">
        <f t="shared" si="1"/>
        <v>0</v>
      </c>
      <c r="O24" s="217"/>
      <c r="P24" s="218"/>
      <c r="Q24" s="218"/>
      <c r="R24" s="218"/>
      <c r="S24" s="218"/>
      <c r="T24" s="218"/>
      <c r="U24" s="218"/>
      <c r="V24" s="214">
        <f t="shared" si="2"/>
        <v>0</v>
      </c>
      <c r="W24" s="218"/>
      <c r="X24" s="219"/>
      <c r="Y24" s="218"/>
      <c r="Z24" s="119"/>
    </row>
    <row r="25" spans="1:26" ht="15" customHeight="1" x14ac:dyDescent="0.3">
      <c r="A25" s="121" t="s">
        <v>706</v>
      </c>
      <c r="B25" s="121"/>
      <c r="C25" s="121"/>
      <c r="D25" s="121"/>
      <c r="E25" s="121"/>
      <c r="F25" s="146">
        <f t="shared" ref="F25:Y25" si="3">SUM(F8:F24)</f>
        <v>20</v>
      </c>
      <c r="G25" s="146">
        <f t="shared" si="3"/>
        <v>0</v>
      </c>
      <c r="H25" s="146">
        <f t="shared" si="3"/>
        <v>0</v>
      </c>
      <c r="I25" s="146">
        <f t="shared" si="3"/>
        <v>0</v>
      </c>
      <c r="J25" s="146">
        <f t="shared" si="3"/>
        <v>20</v>
      </c>
      <c r="K25" s="146">
        <f t="shared" si="3"/>
        <v>0</v>
      </c>
      <c r="L25" s="146">
        <f t="shared" si="3"/>
        <v>0</v>
      </c>
      <c r="M25" s="146">
        <f t="shared" si="3"/>
        <v>71973</v>
      </c>
      <c r="N25" s="146">
        <f t="shared" si="3"/>
        <v>71973</v>
      </c>
      <c r="O25" s="146">
        <f t="shared" si="3"/>
        <v>0</v>
      </c>
      <c r="P25" s="146">
        <f t="shared" si="3"/>
        <v>0</v>
      </c>
      <c r="Q25" s="146">
        <f t="shared" si="3"/>
        <v>30000</v>
      </c>
      <c r="R25" s="146">
        <f t="shared" si="3"/>
        <v>0</v>
      </c>
      <c r="S25" s="146">
        <f t="shared" si="3"/>
        <v>0</v>
      </c>
      <c r="T25" s="146">
        <f t="shared" si="3"/>
        <v>35000</v>
      </c>
      <c r="U25" s="146">
        <f t="shared" si="3"/>
        <v>35000</v>
      </c>
      <c r="V25" s="146">
        <f t="shared" si="3"/>
        <v>100000</v>
      </c>
      <c r="W25" s="146">
        <f t="shared" si="3"/>
        <v>100000</v>
      </c>
      <c r="X25" s="146">
        <f t="shared" si="3"/>
        <v>0</v>
      </c>
      <c r="Y25" s="146">
        <f t="shared" si="3"/>
        <v>0</v>
      </c>
      <c r="Z25" s="119"/>
    </row>
    <row r="26" spans="1:26" ht="15" customHeight="1" x14ac:dyDescent="0.3">
      <c r="A26" s="121"/>
      <c r="B26" s="121"/>
      <c r="C26" s="121"/>
      <c r="D26" s="121"/>
      <c r="E26" s="121"/>
      <c r="F26" s="146"/>
      <c r="G26" s="146"/>
      <c r="H26" s="146"/>
      <c r="I26" s="146"/>
      <c r="J26" s="146"/>
      <c r="K26" s="201"/>
      <c r="L26" s="201"/>
      <c r="M26" s="201"/>
      <c r="N26" s="201"/>
      <c r="O26" s="222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119"/>
    </row>
    <row r="27" spans="1:26" ht="15" customHeight="1" x14ac:dyDescent="0.3">
      <c r="A27" s="119"/>
      <c r="B27" s="119"/>
      <c r="C27" s="119"/>
      <c r="D27" s="223"/>
      <c r="E27" s="119"/>
      <c r="F27" s="121"/>
      <c r="G27" s="119"/>
      <c r="H27" s="119"/>
      <c r="I27" s="146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</row>
    <row r="28" spans="1:26" ht="15" customHeight="1" x14ac:dyDescent="0.3">
      <c r="A28" s="119"/>
      <c r="B28" s="119"/>
      <c r="C28" s="119"/>
      <c r="D28" s="223"/>
      <c r="E28" s="223"/>
      <c r="F28" s="281" t="s">
        <v>707</v>
      </c>
      <c r="G28" s="262"/>
      <c r="H28" s="262"/>
      <c r="I28" s="262"/>
      <c r="J28" s="260"/>
      <c r="K28" s="281" t="s">
        <v>708</v>
      </c>
      <c r="L28" s="262"/>
      <c r="M28" s="262"/>
      <c r="N28" s="260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1:26" ht="16.5" customHeight="1" x14ac:dyDescent="0.3">
      <c r="A29" s="119"/>
      <c r="B29" s="119"/>
      <c r="C29" s="119"/>
      <c r="D29" s="223"/>
      <c r="E29" s="223" t="s">
        <v>709</v>
      </c>
      <c r="F29" s="188" t="s">
        <v>688</v>
      </c>
      <c r="G29" s="224" t="s">
        <v>689</v>
      </c>
      <c r="H29" s="224" t="s">
        <v>690</v>
      </c>
      <c r="I29" s="225" t="s">
        <v>691</v>
      </c>
      <c r="J29" s="193" t="s">
        <v>692</v>
      </c>
      <c r="K29" s="188" t="s">
        <v>693</v>
      </c>
      <c r="L29" s="224" t="s">
        <v>705</v>
      </c>
      <c r="M29" s="225" t="s">
        <v>710</v>
      </c>
      <c r="N29" s="101" t="s">
        <v>696</v>
      </c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26" ht="15" customHeight="1" x14ac:dyDescent="0.3">
      <c r="A30" s="119" t="s">
        <v>711</v>
      </c>
      <c r="B30" s="119"/>
      <c r="C30" s="119"/>
      <c r="D30" s="119"/>
      <c r="E30" s="226">
        <v>0</v>
      </c>
      <c r="F30" s="227">
        <v>0</v>
      </c>
      <c r="G30" s="227">
        <v>0</v>
      </c>
      <c r="H30" s="227">
        <v>0</v>
      </c>
      <c r="I30" s="227">
        <v>0</v>
      </c>
      <c r="J30" s="148">
        <f>SUM(F30:I30)</f>
        <v>0</v>
      </c>
      <c r="K30" s="198">
        <f>SUMIFS(('Data Form'!$I$6:$I$409), ('Data Form'!$E$6:$E$409),"C4",('Data Form'!$C$6:$C$409),"F",'Data Form'!$H$6:$H$409, "SL")</f>
        <v>0</v>
      </c>
      <c r="L30" s="198">
        <f>SUMIFS(('Data Form'!$I$6:$I$409), ('Data Form'!$E$6:$E$409),"C4",('Data Form'!$C$6:$C$409),"A",'Data Form'!$H$6:$H$409, "SL")</f>
        <v>0</v>
      </c>
      <c r="M30" s="198">
        <f>SUMIFS(('Data Form'!$I$6:$I$409), ('Data Form'!$E$6:$E$409),"C4",('Data Form'!$C$6:$C$409),"F",'Data Form'!$H$6:$H$409, "F")</f>
        <v>0</v>
      </c>
      <c r="N30" s="198">
        <f>SUM(K30:M30)</f>
        <v>0</v>
      </c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26" ht="15" customHeight="1" x14ac:dyDescent="0.3">
      <c r="A31" s="119"/>
      <c r="B31" s="119"/>
      <c r="C31" s="119"/>
      <c r="D31" s="119"/>
      <c r="E31" s="119"/>
      <c r="F31" s="228"/>
      <c r="G31" s="228"/>
      <c r="H31" s="228"/>
      <c r="I31" s="228"/>
      <c r="J31" s="228"/>
      <c r="K31" s="229"/>
      <c r="L31" s="229"/>
      <c r="M31" s="229"/>
      <c r="N31" s="22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26" ht="15" customHeight="1" x14ac:dyDescent="0.3">
      <c r="A32" s="121" t="s">
        <v>712</v>
      </c>
      <c r="B32" s="121"/>
      <c r="C32" s="121"/>
      <c r="D32" s="121"/>
      <c r="E32" s="121"/>
      <c r="F32" s="146">
        <f t="shared" ref="F32:N32" si="4">F25+F30</f>
        <v>20</v>
      </c>
      <c r="G32" s="146">
        <f t="shared" si="4"/>
        <v>0</v>
      </c>
      <c r="H32" s="146">
        <f t="shared" si="4"/>
        <v>0</v>
      </c>
      <c r="I32" s="146">
        <f t="shared" si="4"/>
        <v>0</v>
      </c>
      <c r="J32" s="146">
        <f t="shared" si="4"/>
        <v>20</v>
      </c>
      <c r="K32" s="201">
        <f t="shared" si="4"/>
        <v>0</v>
      </c>
      <c r="L32" s="201">
        <f t="shared" si="4"/>
        <v>0</v>
      </c>
      <c r="M32" s="201">
        <f t="shared" si="4"/>
        <v>71973</v>
      </c>
      <c r="N32" s="201">
        <f t="shared" si="4"/>
        <v>71973</v>
      </c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19"/>
    </row>
    <row r="33" spans="1:26" ht="16.5" customHeight="1" x14ac:dyDescent="0.3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ht="16.5" customHeight="1" x14ac:dyDescent="0.35">
      <c r="A34" s="120"/>
      <c r="B34" s="120"/>
      <c r="C34" s="120"/>
      <c r="D34" s="120"/>
      <c r="E34" s="120"/>
      <c r="F34" s="120"/>
      <c r="G34" s="120"/>
      <c r="H34" s="120"/>
      <c r="I34" s="204" t="s">
        <v>400</v>
      </c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16.5" customHeight="1" x14ac:dyDescent="0.3">
      <c r="A35" s="120"/>
      <c r="B35" s="120"/>
      <c r="C35" s="120"/>
      <c r="D35" s="120"/>
      <c r="E35" s="120"/>
      <c r="F35" s="120"/>
      <c r="G35" s="120"/>
      <c r="H35" s="230" t="s">
        <v>713</v>
      </c>
      <c r="I35" s="120"/>
      <c r="J35" s="231">
        <f>'Part A Format'!F36</f>
        <v>0</v>
      </c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 ht="16.5" customHeight="1" x14ac:dyDescent="0.3">
      <c r="A36" s="120"/>
      <c r="B36" s="120"/>
      <c r="C36" s="120"/>
      <c r="D36" s="120"/>
      <c r="E36" s="120"/>
      <c r="F36" s="120"/>
      <c r="G36" s="120"/>
      <c r="H36" s="120" t="s">
        <v>714</v>
      </c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ht="16.5" customHeight="1" x14ac:dyDescent="0.3">
      <c r="A37" s="120"/>
      <c r="B37" s="120"/>
      <c r="C37" s="120"/>
      <c r="D37" s="120"/>
      <c r="E37" s="120"/>
      <c r="F37" s="120"/>
      <c r="G37" s="120"/>
      <c r="H37" s="120" t="s">
        <v>715</v>
      </c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16.5" customHeight="1" x14ac:dyDescent="0.3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ht="16.5" customHeight="1" x14ac:dyDescent="0.3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ht="16.5" customHeight="1" x14ac:dyDescent="0.3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ht="16.5" customHeight="1" x14ac:dyDescent="0.3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16.5" customHeight="1" x14ac:dyDescent="0.3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ht="16.5" customHeight="1" x14ac:dyDescent="0.3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ht="16.5" customHeight="1" x14ac:dyDescent="0.3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ht="16.5" customHeight="1" x14ac:dyDescent="0.3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16.5" customHeight="1" x14ac:dyDescent="0.3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ht="16.5" customHeight="1" x14ac:dyDescent="0.3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6.5" customHeight="1" x14ac:dyDescent="0.3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6.5" customHeight="1" x14ac:dyDescent="0.3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6.5" customHeight="1" x14ac:dyDescent="0.3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 ht="16.5" customHeight="1" x14ac:dyDescent="0.3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 ht="16.5" customHeight="1" x14ac:dyDescent="0.3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 ht="16.5" customHeight="1" x14ac:dyDescent="0.3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 ht="16.5" customHeight="1" x14ac:dyDescent="0.3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6.5" customHeight="1" x14ac:dyDescent="0.3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16.5" customHeight="1" x14ac:dyDescent="0.3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16.5" customHeight="1" x14ac:dyDescent="0.3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 ht="16.5" customHeight="1" x14ac:dyDescent="0.3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 ht="16.5" customHeight="1" x14ac:dyDescent="0.3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16.5" customHeight="1" x14ac:dyDescent="0.3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 ht="16.5" customHeight="1" x14ac:dyDescent="0.3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 ht="16.5" customHeight="1" x14ac:dyDescent="0.3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16.5" customHeight="1" x14ac:dyDescent="0.3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6.5" customHeight="1" x14ac:dyDescent="0.3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16.5" customHeight="1" x14ac:dyDescent="0.3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6.5" customHeight="1" x14ac:dyDescent="0.3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6.5" customHeight="1" x14ac:dyDescent="0.3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 ht="16.5" customHeight="1" x14ac:dyDescent="0.3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 ht="16.5" customHeight="1" x14ac:dyDescent="0.3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6.5" customHeight="1" x14ac:dyDescent="0.3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16.5" customHeight="1" x14ac:dyDescent="0.3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 ht="16.5" customHeight="1" x14ac:dyDescent="0.3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16.5" customHeight="1" x14ac:dyDescent="0.3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 ht="16.5" customHeight="1" x14ac:dyDescent="0.3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 ht="16.5" customHeight="1" x14ac:dyDescent="0.3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 ht="16.5" customHeight="1" x14ac:dyDescent="0.3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 ht="16.5" customHeight="1" x14ac:dyDescent="0.3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 ht="16.5" customHeight="1" x14ac:dyDescent="0.3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 ht="16.5" customHeight="1" x14ac:dyDescent="0.3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 ht="16.5" customHeight="1" x14ac:dyDescent="0.3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 ht="16.5" customHeight="1" x14ac:dyDescent="0.3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16.5" customHeight="1" x14ac:dyDescent="0.3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 ht="16.5" customHeight="1" x14ac:dyDescent="0.3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6.5" customHeight="1" x14ac:dyDescent="0.3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 ht="16.5" customHeight="1" x14ac:dyDescent="0.3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 ht="16.5" customHeight="1" x14ac:dyDescent="0.3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16.5" customHeight="1" x14ac:dyDescent="0.3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 ht="16.5" customHeight="1" x14ac:dyDescent="0.3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16.5" customHeight="1" x14ac:dyDescent="0.3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 ht="16.5" customHeight="1" x14ac:dyDescent="0.3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 ht="16.5" customHeight="1" x14ac:dyDescent="0.3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 ht="16.5" customHeight="1" x14ac:dyDescent="0.3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ht="16.5" customHeight="1" x14ac:dyDescent="0.3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 ht="16.5" customHeight="1" x14ac:dyDescent="0.3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 ht="16.5" customHeight="1" x14ac:dyDescent="0.3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 ht="16.5" customHeight="1" x14ac:dyDescent="0.3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 ht="16.5" customHeight="1" x14ac:dyDescent="0.3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 ht="16.5" customHeight="1" x14ac:dyDescent="0.3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6.5" customHeight="1" x14ac:dyDescent="0.3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 ht="16.5" customHeight="1" x14ac:dyDescent="0.3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 ht="16.5" customHeight="1" x14ac:dyDescent="0.3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 ht="16.5" customHeight="1" x14ac:dyDescent="0.3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 ht="16.5" customHeight="1" x14ac:dyDescent="0.3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 ht="16.5" customHeight="1" x14ac:dyDescent="0.3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 ht="16.5" customHeight="1" x14ac:dyDescent="0.3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 ht="16.5" customHeight="1" x14ac:dyDescent="0.3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 ht="16.5" customHeight="1" x14ac:dyDescent="0.3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 ht="16.5" customHeight="1" x14ac:dyDescent="0.3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 ht="16.5" customHeight="1" x14ac:dyDescent="0.3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 ht="16.5" customHeight="1" x14ac:dyDescent="0.3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 ht="16.5" customHeight="1" x14ac:dyDescent="0.3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 ht="16.5" customHeight="1" x14ac:dyDescent="0.3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 ht="16.5" customHeight="1" x14ac:dyDescent="0.3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 ht="16.5" customHeight="1" x14ac:dyDescent="0.3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 ht="16.5" customHeight="1" x14ac:dyDescent="0.3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 ht="16.5" customHeight="1" x14ac:dyDescent="0.3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 ht="16.5" customHeight="1" x14ac:dyDescent="0.3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 ht="16.5" customHeight="1" x14ac:dyDescent="0.3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6.5" customHeight="1" x14ac:dyDescent="0.3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6.5" customHeight="1" x14ac:dyDescent="0.3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6.5" customHeight="1" x14ac:dyDescent="0.3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 ht="16.5" customHeight="1" x14ac:dyDescent="0.3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 ht="16.5" customHeight="1" x14ac:dyDescent="0.3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 ht="16.5" customHeight="1" x14ac:dyDescent="0.3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 ht="16.5" customHeight="1" x14ac:dyDescent="0.3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 ht="16.5" customHeight="1" x14ac:dyDescent="0.3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 ht="16.5" customHeight="1" x14ac:dyDescent="0.3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 ht="16.5" customHeight="1" x14ac:dyDescent="0.3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16.5" customHeight="1" x14ac:dyDescent="0.3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16.5" customHeight="1" x14ac:dyDescent="0.3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 ht="16.5" customHeight="1" x14ac:dyDescent="0.3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 ht="16.5" customHeight="1" x14ac:dyDescent="0.3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 ht="16.5" customHeight="1" x14ac:dyDescent="0.3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16.5" customHeight="1" x14ac:dyDescent="0.3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 ht="16.5" customHeight="1" x14ac:dyDescent="0.3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 ht="16.5" customHeight="1" x14ac:dyDescent="0.3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 ht="16.5" customHeight="1" x14ac:dyDescent="0.3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 ht="16.5" customHeight="1" x14ac:dyDescent="0.3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 ht="16.5" customHeight="1" x14ac:dyDescent="0.3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 ht="16.5" customHeight="1" x14ac:dyDescent="0.3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 ht="16.5" customHeight="1" x14ac:dyDescent="0.3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6.5" customHeight="1" x14ac:dyDescent="0.3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 ht="16.5" customHeight="1" x14ac:dyDescent="0.3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 ht="16.5" customHeight="1" x14ac:dyDescent="0.3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 ht="16.5" customHeight="1" x14ac:dyDescent="0.3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 ht="16.5" customHeight="1" x14ac:dyDescent="0.3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 ht="16.5" customHeight="1" x14ac:dyDescent="0.3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 ht="16.5" customHeight="1" x14ac:dyDescent="0.3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 ht="16.5" customHeight="1" x14ac:dyDescent="0.3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 ht="16.5" customHeight="1" x14ac:dyDescent="0.3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 ht="16.5" customHeight="1" x14ac:dyDescent="0.3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 ht="16.5" customHeight="1" x14ac:dyDescent="0.3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 ht="16.5" customHeight="1" x14ac:dyDescent="0.3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 ht="16.5" customHeight="1" x14ac:dyDescent="0.3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 ht="16.5" customHeight="1" x14ac:dyDescent="0.3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 ht="16.5" customHeight="1" x14ac:dyDescent="0.3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 ht="16.5" customHeight="1" x14ac:dyDescent="0.3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 ht="16.5" customHeight="1" x14ac:dyDescent="0.3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 ht="16.5" customHeight="1" x14ac:dyDescent="0.3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 ht="16.5" customHeight="1" x14ac:dyDescent="0.3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 ht="16.5" customHeight="1" x14ac:dyDescent="0.3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 ht="16.5" customHeight="1" x14ac:dyDescent="0.3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ht="16.5" customHeight="1" x14ac:dyDescent="0.3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ht="16.5" customHeight="1" x14ac:dyDescent="0.3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 ht="16.5" customHeight="1" x14ac:dyDescent="0.3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 ht="16.5" customHeight="1" x14ac:dyDescent="0.3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 ht="16.5" customHeight="1" x14ac:dyDescent="0.3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 ht="16.5" customHeight="1" x14ac:dyDescent="0.3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 ht="16.5" customHeight="1" x14ac:dyDescent="0.3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 ht="16.5" customHeight="1" x14ac:dyDescent="0.3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 ht="16.5" customHeight="1" x14ac:dyDescent="0.3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 ht="16.5" customHeight="1" x14ac:dyDescent="0.3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 ht="16.5" customHeight="1" x14ac:dyDescent="0.3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 ht="16.5" customHeight="1" x14ac:dyDescent="0.3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 ht="16.5" customHeight="1" x14ac:dyDescent="0.3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 ht="16.5" customHeight="1" x14ac:dyDescent="0.3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 ht="16.5" customHeight="1" x14ac:dyDescent="0.3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 ht="16.5" customHeight="1" x14ac:dyDescent="0.3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 ht="16.5" customHeight="1" x14ac:dyDescent="0.3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 ht="16.5" customHeight="1" x14ac:dyDescent="0.3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 ht="16.5" customHeight="1" x14ac:dyDescent="0.3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 ht="16.5" customHeight="1" x14ac:dyDescent="0.3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 ht="16.5" customHeight="1" x14ac:dyDescent="0.3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 ht="16.5" customHeight="1" x14ac:dyDescent="0.3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 ht="16.5" customHeight="1" x14ac:dyDescent="0.3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 ht="16.5" customHeight="1" x14ac:dyDescent="0.3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 ht="16.5" customHeight="1" x14ac:dyDescent="0.3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 ht="16.5" customHeight="1" x14ac:dyDescent="0.3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 ht="16.5" customHeight="1" x14ac:dyDescent="0.3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 ht="16.5" customHeight="1" x14ac:dyDescent="0.3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 ht="16.5" customHeight="1" x14ac:dyDescent="0.3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 ht="16.5" customHeight="1" x14ac:dyDescent="0.3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 ht="16.5" customHeight="1" x14ac:dyDescent="0.3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 ht="16.5" customHeight="1" x14ac:dyDescent="0.3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 ht="16.5" customHeight="1" x14ac:dyDescent="0.3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 ht="16.5" customHeight="1" x14ac:dyDescent="0.3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 ht="16.5" customHeight="1" x14ac:dyDescent="0.3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 ht="16.5" customHeight="1" x14ac:dyDescent="0.3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 ht="16.5" customHeight="1" x14ac:dyDescent="0.3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 ht="16.5" customHeight="1" x14ac:dyDescent="0.3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 ht="16.5" customHeight="1" x14ac:dyDescent="0.3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 ht="16.5" customHeight="1" x14ac:dyDescent="0.3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 ht="16.5" customHeight="1" x14ac:dyDescent="0.3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 ht="16.5" customHeight="1" x14ac:dyDescent="0.3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 ht="16.5" customHeight="1" x14ac:dyDescent="0.3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16.5" customHeight="1" x14ac:dyDescent="0.3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16.5" customHeight="1" x14ac:dyDescent="0.3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16.5" customHeight="1" x14ac:dyDescent="0.3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16.5" customHeight="1" x14ac:dyDescent="0.3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 ht="16.5" customHeight="1" x14ac:dyDescent="0.3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 ht="16.5" customHeight="1" x14ac:dyDescent="0.3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 ht="16.5" customHeight="1" x14ac:dyDescent="0.3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 ht="16.5" customHeight="1" x14ac:dyDescent="0.3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 ht="16.5" customHeight="1" x14ac:dyDescent="0.3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 ht="16.5" customHeight="1" x14ac:dyDescent="0.3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 ht="16.5" customHeight="1" x14ac:dyDescent="0.3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 ht="16.5" customHeight="1" x14ac:dyDescent="0.3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 ht="16.5" customHeight="1" x14ac:dyDescent="0.3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 ht="16.5" customHeight="1" x14ac:dyDescent="0.3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 ht="16.5" customHeight="1" x14ac:dyDescent="0.3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spans="1:26" ht="16.5" customHeight="1" x14ac:dyDescent="0.3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spans="1:26" ht="16.5" customHeight="1" x14ac:dyDescent="0.3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spans="1:26" ht="16.5" customHeight="1" x14ac:dyDescent="0.3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spans="1:26" ht="16.5" customHeight="1" x14ac:dyDescent="0.3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spans="1:26" ht="16.5" customHeight="1" x14ac:dyDescent="0.3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spans="1:26" ht="16.5" customHeight="1" x14ac:dyDescent="0.3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spans="1:26" ht="16.5" customHeight="1" x14ac:dyDescent="0.3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spans="1:26" ht="16.5" customHeight="1" x14ac:dyDescent="0.3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spans="1:26" ht="16.5" customHeight="1" x14ac:dyDescent="0.3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spans="1:26" ht="16.5" customHeight="1" x14ac:dyDescent="0.3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spans="1:26" ht="16.5" customHeight="1" x14ac:dyDescent="0.3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spans="1:26" ht="16.5" customHeight="1" x14ac:dyDescent="0.3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spans="1:26" ht="16.5" customHeight="1" x14ac:dyDescent="0.3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spans="1:26" ht="16.5" customHeight="1" x14ac:dyDescent="0.3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spans="1:26" ht="16.5" customHeight="1" x14ac:dyDescent="0.3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spans="1:26" ht="16.5" customHeight="1" x14ac:dyDescent="0.3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spans="1:26" ht="16.5" customHeight="1" x14ac:dyDescent="0.3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spans="1:26" ht="16.5" customHeight="1" x14ac:dyDescent="0.3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spans="1:26" ht="16.5" customHeight="1" x14ac:dyDescent="0.3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spans="1:26" ht="16.5" customHeight="1" x14ac:dyDescent="0.3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spans="1:26" ht="16.5" customHeight="1" x14ac:dyDescent="0.3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spans="1:26" ht="16.5" customHeight="1" x14ac:dyDescent="0.3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spans="1:26" ht="16.5" customHeight="1" x14ac:dyDescent="0.3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spans="1:26" ht="16.5" customHeight="1" x14ac:dyDescent="0.3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spans="1:26" ht="16.5" customHeight="1" x14ac:dyDescent="0.3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spans="1:26" ht="16.5" customHeight="1" x14ac:dyDescent="0.3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spans="1:26" ht="16.5" customHeight="1" x14ac:dyDescent="0.3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spans="1:26" ht="16.5" customHeight="1" x14ac:dyDescent="0.3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spans="1:26" ht="16.5" customHeight="1" x14ac:dyDescent="0.3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spans="1:26" ht="16.5" customHeight="1" x14ac:dyDescent="0.3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spans="1:26" ht="16.5" customHeight="1" x14ac:dyDescent="0.3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spans="1:26" ht="16.5" customHeight="1" x14ac:dyDescent="0.3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spans="1:26" ht="16.5" customHeight="1" x14ac:dyDescent="0.3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spans="1:26" ht="16.5" customHeight="1" x14ac:dyDescent="0.3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spans="1:26" ht="16.5" customHeight="1" x14ac:dyDescent="0.3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spans="1:26" ht="16.5" customHeight="1" x14ac:dyDescent="0.3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spans="1:26" ht="16.5" customHeight="1" x14ac:dyDescent="0.3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spans="1:26" ht="16.5" customHeight="1" x14ac:dyDescent="0.3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spans="1:26" ht="16.5" customHeight="1" x14ac:dyDescent="0.3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spans="1:26" ht="16.5" customHeight="1" x14ac:dyDescent="0.3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spans="1:26" ht="16.5" customHeight="1" x14ac:dyDescent="0.3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spans="1:26" ht="16.5" customHeight="1" x14ac:dyDescent="0.3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spans="1:26" ht="16.5" customHeight="1" x14ac:dyDescent="0.3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spans="1:26" ht="16.5" customHeight="1" x14ac:dyDescent="0.3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spans="1:26" ht="16.5" customHeight="1" x14ac:dyDescent="0.3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spans="1:26" ht="16.5" customHeight="1" x14ac:dyDescent="0.3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spans="1:26" ht="16.5" customHeight="1" x14ac:dyDescent="0.3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spans="1:26" ht="16.5" customHeight="1" x14ac:dyDescent="0.3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spans="1:26" ht="16.5" customHeight="1" x14ac:dyDescent="0.3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spans="1:26" ht="16.5" customHeight="1" x14ac:dyDescent="0.3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spans="1:26" ht="16.5" customHeight="1" x14ac:dyDescent="0.3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spans="1:26" ht="16.5" customHeight="1" x14ac:dyDescent="0.3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spans="1:26" ht="16.5" customHeight="1" x14ac:dyDescent="0.3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spans="1:26" ht="16.5" customHeight="1" x14ac:dyDescent="0.3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16.5" customHeight="1" x14ac:dyDescent="0.3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16.5" customHeight="1" x14ac:dyDescent="0.3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16.5" customHeight="1" x14ac:dyDescent="0.3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16.5" customHeight="1" x14ac:dyDescent="0.3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16.5" customHeight="1" x14ac:dyDescent="0.3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16.5" customHeight="1" x14ac:dyDescent="0.3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16.5" customHeight="1" x14ac:dyDescent="0.3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16.5" customHeight="1" x14ac:dyDescent="0.3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16.5" customHeight="1" x14ac:dyDescent="0.3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16.5" customHeight="1" x14ac:dyDescent="0.3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16.5" customHeight="1" x14ac:dyDescent="0.3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16.5" customHeight="1" x14ac:dyDescent="0.3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16.5" customHeight="1" x14ac:dyDescent="0.3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16.5" customHeight="1" x14ac:dyDescent="0.3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16.5" customHeight="1" x14ac:dyDescent="0.3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16.5" customHeight="1" x14ac:dyDescent="0.3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16.5" customHeight="1" x14ac:dyDescent="0.3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16.5" customHeight="1" x14ac:dyDescent="0.3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16.5" customHeight="1" x14ac:dyDescent="0.3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16.5" customHeight="1" x14ac:dyDescent="0.3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16.5" customHeight="1" x14ac:dyDescent="0.3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16.5" customHeight="1" x14ac:dyDescent="0.3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16.5" customHeight="1" x14ac:dyDescent="0.3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16.5" customHeight="1" x14ac:dyDescent="0.3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16.5" customHeight="1" x14ac:dyDescent="0.3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16.5" customHeight="1" x14ac:dyDescent="0.3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16.5" customHeight="1" x14ac:dyDescent="0.3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16.5" customHeight="1" x14ac:dyDescent="0.3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16.5" customHeight="1" x14ac:dyDescent="0.3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16.5" customHeight="1" x14ac:dyDescent="0.3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16.5" customHeight="1" x14ac:dyDescent="0.3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16.5" customHeight="1" x14ac:dyDescent="0.3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16.5" customHeight="1" x14ac:dyDescent="0.3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16.5" customHeight="1" x14ac:dyDescent="0.3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16.5" customHeight="1" x14ac:dyDescent="0.3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16.5" customHeight="1" x14ac:dyDescent="0.3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16.5" customHeight="1" x14ac:dyDescent="0.3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16.5" customHeight="1" x14ac:dyDescent="0.3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16.5" customHeight="1" x14ac:dyDescent="0.3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16.5" customHeight="1" x14ac:dyDescent="0.3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16.5" customHeight="1" x14ac:dyDescent="0.3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16.5" customHeight="1" x14ac:dyDescent="0.3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16.5" customHeight="1" x14ac:dyDescent="0.3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16.5" customHeight="1" x14ac:dyDescent="0.3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16.5" customHeight="1" x14ac:dyDescent="0.3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16.5" customHeight="1" x14ac:dyDescent="0.3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16.5" customHeight="1" x14ac:dyDescent="0.3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16.5" customHeight="1" x14ac:dyDescent="0.3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16.5" customHeight="1" x14ac:dyDescent="0.3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16.5" customHeight="1" x14ac:dyDescent="0.3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16.5" customHeight="1" x14ac:dyDescent="0.3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16.5" customHeight="1" x14ac:dyDescent="0.3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16.5" customHeight="1" x14ac:dyDescent="0.3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16.5" customHeight="1" x14ac:dyDescent="0.3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16.5" customHeight="1" x14ac:dyDescent="0.3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16.5" customHeight="1" x14ac:dyDescent="0.3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16.5" customHeight="1" x14ac:dyDescent="0.3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16.5" customHeight="1" x14ac:dyDescent="0.3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16.5" customHeight="1" x14ac:dyDescent="0.3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16.5" customHeight="1" x14ac:dyDescent="0.3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16.5" customHeight="1" x14ac:dyDescent="0.3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16.5" customHeight="1" x14ac:dyDescent="0.3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16.5" customHeight="1" x14ac:dyDescent="0.3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16.5" customHeight="1" x14ac:dyDescent="0.3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16.5" customHeight="1" x14ac:dyDescent="0.3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16.5" customHeight="1" x14ac:dyDescent="0.3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16.5" customHeight="1" x14ac:dyDescent="0.3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16.5" customHeight="1" x14ac:dyDescent="0.3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16.5" customHeight="1" x14ac:dyDescent="0.3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16.5" customHeight="1" x14ac:dyDescent="0.3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16.5" customHeight="1" x14ac:dyDescent="0.3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16.5" customHeight="1" x14ac:dyDescent="0.3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16.5" customHeight="1" x14ac:dyDescent="0.3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16.5" customHeight="1" x14ac:dyDescent="0.3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16.5" customHeight="1" x14ac:dyDescent="0.3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16.5" customHeight="1" x14ac:dyDescent="0.3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16.5" customHeight="1" x14ac:dyDescent="0.3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16.5" customHeight="1" x14ac:dyDescent="0.3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16.5" customHeight="1" x14ac:dyDescent="0.3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16.5" customHeight="1" x14ac:dyDescent="0.3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16.5" customHeight="1" x14ac:dyDescent="0.3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16.5" customHeight="1" x14ac:dyDescent="0.3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16.5" customHeight="1" x14ac:dyDescent="0.3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16.5" customHeight="1" x14ac:dyDescent="0.3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16.5" customHeight="1" x14ac:dyDescent="0.3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16.5" customHeight="1" x14ac:dyDescent="0.3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16.5" customHeight="1" x14ac:dyDescent="0.3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16.5" customHeight="1" x14ac:dyDescent="0.3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16.5" customHeight="1" x14ac:dyDescent="0.3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16.5" customHeight="1" x14ac:dyDescent="0.3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16.5" customHeight="1" x14ac:dyDescent="0.3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16.5" customHeight="1" x14ac:dyDescent="0.3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16.5" customHeight="1" x14ac:dyDescent="0.3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16.5" customHeight="1" x14ac:dyDescent="0.3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16.5" customHeight="1" x14ac:dyDescent="0.3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16.5" customHeight="1" x14ac:dyDescent="0.3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16.5" customHeight="1" x14ac:dyDescent="0.3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16.5" customHeight="1" x14ac:dyDescent="0.3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16.5" customHeight="1" x14ac:dyDescent="0.3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16.5" customHeight="1" x14ac:dyDescent="0.3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16.5" customHeight="1" x14ac:dyDescent="0.3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16.5" customHeight="1" x14ac:dyDescent="0.3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16.5" customHeight="1" x14ac:dyDescent="0.3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16.5" customHeight="1" x14ac:dyDescent="0.3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16.5" customHeight="1" x14ac:dyDescent="0.3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16.5" customHeight="1" x14ac:dyDescent="0.3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16.5" customHeight="1" x14ac:dyDescent="0.3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16.5" customHeight="1" x14ac:dyDescent="0.3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16.5" customHeight="1" x14ac:dyDescent="0.3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16.5" customHeight="1" x14ac:dyDescent="0.3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16.5" customHeight="1" x14ac:dyDescent="0.3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16.5" customHeight="1" x14ac:dyDescent="0.3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16.5" customHeight="1" x14ac:dyDescent="0.3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16.5" customHeight="1" x14ac:dyDescent="0.3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16.5" customHeight="1" x14ac:dyDescent="0.3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16.5" customHeight="1" x14ac:dyDescent="0.3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16.5" customHeight="1" x14ac:dyDescent="0.3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16.5" customHeight="1" x14ac:dyDescent="0.3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16.5" customHeight="1" x14ac:dyDescent="0.3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16.5" customHeight="1" x14ac:dyDescent="0.3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16.5" customHeight="1" x14ac:dyDescent="0.3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16.5" customHeight="1" x14ac:dyDescent="0.3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16.5" customHeight="1" x14ac:dyDescent="0.3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16.5" customHeight="1" x14ac:dyDescent="0.3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16.5" customHeight="1" x14ac:dyDescent="0.3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16.5" customHeight="1" x14ac:dyDescent="0.3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16.5" customHeight="1" x14ac:dyDescent="0.3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16.5" customHeight="1" x14ac:dyDescent="0.3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16.5" customHeight="1" x14ac:dyDescent="0.3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16.5" customHeight="1" x14ac:dyDescent="0.3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16.5" customHeight="1" x14ac:dyDescent="0.3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16.5" customHeight="1" x14ac:dyDescent="0.3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16.5" customHeight="1" x14ac:dyDescent="0.3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16.5" customHeight="1" x14ac:dyDescent="0.3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16.5" customHeight="1" x14ac:dyDescent="0.3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16.5" customHeight="1" x14ac:dyDescent="0.3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16.5" customHeight="1" x14ac:dyDescent="0.3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16.5" customHeight="1" x14ac:dyDescent="0.3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16.5" customHeight="1" x14ac:dyDescent="0.3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16.5" customHeight="1" x14ac:dyDescent="0.3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16.5" customHeight="1" x14ac:dyDescent="0.3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16.5" customHeight="1" x14ac:dyDescent="0.3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16.5" customHeight="1" x14ac:dyDescent="0.3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16.5" customHeight="1" x14ac:dyDescent="0.3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16.5" customHeight="1" x14ac:dyDescent="0.3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16.5" customHeight="1" x14ac:dyDescent="0.3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16.5" customHeight="1" x14ac:dyDescent="0.3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16.5" customHeight="1" x14ac:dyDescent="0.3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16.5" customHeight="1" x14ac:dyDescent="0.3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16.5" customHeight="1" x14ac:dyDescent="0.3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16.5" customHeight="1" x14ac:dyDescent="0.3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16.5" customHeight="1" x14ac:dyDescent="0.3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16.5" customHeight="1" x14ac:dyDescent="0.3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16.5" customHeight="1" x14ac:dyDescent="0.3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16.5" customHeight="1" x14ac:dyDescent="0.3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16.5" customHeight="1" x14ac:dyDescent="0.3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16.5" customHeight="1" x14ac:dyDescent="0.3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16.5" customHeight="1" x14ac:dyDescent="0.3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16.5" customHeight="1" x14ac:dyDescent="0.3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16.5" customHeight="1" x14ac:dyDescent="0.3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16.5" customHeight="1" x14ac:dyDescent="0.3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16.5" customHeight="1" x14ac:dyDescent="0.3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16.5" customHeight="1" x14ac:dyDescent="0.3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16.5" customHeight="1" x14ac:dyDescent="0.3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16.5" customHeight="1" x14ac:dyDescent="0.3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16.5" customHeight="1" x14ac:dyDescent="0.3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16.5" customHeight="1" x14ac:dyDescent="0.3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16.5" customHeight="1" x14ac:dyDescent="0.3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16.5" customHeight="1" x14ac:dyDescent="0.3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16.5" customHeight="1" x14ac:dyDescent="0.3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16.5" customHeight="1" x14ac:dyDescent="0.3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16.5" customHeight="1" x14ac:dyDescent="0.3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16.5" customHeight="1" x14ac:dyDescent="0.3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16.5" customHeight="1" x14ac:dyDescent="0.3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16.5" customHeight="1" x14ac:dyDescent="0.3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16.5" customHeight="1" x14ac:dyDescent="0.3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16.5" customHeight="1" x14ac:dyDescent="0.3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16.5" customHeight="1" x14ac:dyDescent="0.3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16.5" customHeight="1" x14ac:dyDescent="0.3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16.5" customHeight="1" x14ac:dyDescent="0.3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16.5" customHeight="1" x14ac:dyDescent="0.3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16.5" customHeight="1" x14ac:dyDescent="0.3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16.5" customHeight="1" x14ac:dyDescent="0.3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16.5" customHeight="1" x14ac:dyDescent="0.3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16.5" customHeight="1" x14ac:dyDescent="0.3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16.5" customHeight="1" x14ac:dyDescent="0.3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16.5" customHeight="1" x14ac:dyDescent="0.3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16.5" customHeight="1" x14ac:dyDescent="0.3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16.5" customHeight="1" x14ac:dyDescent="0.3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16.5" customHeight="1" x14ac:dyDescent="0.3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6.5" customHeight="1" x14ac:dyDescent="0.3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6.5" customHeight="1" x14ac:dyDescent="0.3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6.5" customHeight="1" x14ac:dyDescent="0.3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6.5" customHeight="1" x14ac:dyDescent="0.3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6.5" customHeight="1" x14ac:dyDescent="0.3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6.5" customHeight="1" x14ac:dyDescent="0.3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6.5" customHeight="1" x14ac:dyDescent="0.3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6.5" customHeight="1" x14ac:dyDescent="0.3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6.5" customHeight="1" x14ac:dyDescent="0.3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6.5" customHeight="1" x14ac:dyDescent="0.3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6.5" customHeight="1" x14ac:dyDescent="0.3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6.5" customHeight="1" x14ac:dyDescent="0.3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6.5" customHeight="1" x14ac:dyDescent="0.3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6.5" customHeight="1" x14ac:dyDescent="0.3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6.5" customHeight="1" x14ac:dyDescent="0.3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6.5" customHeight="1" x14ac:dyDescent="0.3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6.5" customHeight="1" x14ac:dyDescent="0.3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6.5" customHeight="1" x14ac:dyDescent="0.3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6.5" customHeight="1" x14ac:dyDescent="0.3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6.5" customHeight="1" x14ac:dyDescent="0.3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6.5" customHeight="1" x14ac:dyDescent="0.3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6.5" customHeight="1" x14ac:dyDescent="0.3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6.5" customHeight="1" x14ac:dyDescent="0.3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6.5" customHeight="1" x14ac:dyDescent="0.3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6.5" customHeight="1" x14ac:dyDescent="0.3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6.5" customHeight="1" x14ac:dyDescent="0.3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6.5" customHeight="1" x14ac:dyDescent="0.3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6.5" customHeight="1" x14ac:dyDescent="0.3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6.5" customHeight="1" x14ac:dyDescent="0.3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6.5" customHeight="1" x14ac:dyDescent="0.3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16.5" customHeight="1" x14ac:dyDescent="0.3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16.5" customHeight="1" x14ac:dyDescent="0.3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16.5" customHeight="1" x14ac:dyDescent="0.3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16.5" customHeight="1" x14ac:dyDescent="0.3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16.5" customHeight="1" x14ac:dyDescent="0.3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16.5" customHeight="1" x14ac:dyDescent="0.3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16.5" customHeight="1" x14ac:dyDescent="0.3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16.5" customHeight="1" x14ac:dyDescent="0.3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16.5" customHeight="1" x14ac:dyDescent="0.3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16.5" customHeight="1" x14ac:dyDescent="0.3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16.5" customHeight="1" x14ac:dyDescent="0.3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16.5" customHeight="1" x14ac:dyDescent="0.3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16.5" customHeight="1" x14ac:dyDescent="0.3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16.5" customHeight="1" x14ac:dyDescent="0.3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16.5" customHeight="1" x14ac:dyDescent="0.3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16.5" customHeight="1" x14ac:dyDescent="0.3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16.5" customHeight="1" x14ac:dyDescent="0.3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16.5" customHeight="1" x14ac:dyDescent="0.3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16.5" customHeight="1" x14ac:dyDescent="0.3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16.5" customHeight="1" x14ac:dyDescent="0.3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16.5" customHeight="1" x14ac:dyDescent="0.3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16.5" customHeight="1" x14ac:dyDescent="0.3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16.5" customHeight="1" x14ac:dyDescent="0.3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16.5" customHeight="1" x14ac:dyDescent="0.3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16.5" customHeight="1" x14ac:dyDescent="0.3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16.5" customHeight="1" x14ac:dyDescent="0.3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16.5" customHeight="1" x14ac:dyDescent="0.3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16.5" customHeight="1" x14ac:dyDescent="0.3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16.5" customHeight="1" x14ac:dyDescent="0.3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16.5" customHeight="1" x14ac:dyDescent="0.3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16.5" customHeight="1" x14ac:dyDescent="0.3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16.5" customHeight="1" x14ac:dyDescent="0.3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16.5" customHeight="1" x14ac:dyDescent="0.3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16.5" customHeight="1" x14ac:dyDescent="0.3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16.5" customHeight="1" x14ac:dyDescent="0.3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16.5" customHeight="1" x14ac:dyDescent="0.3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16.5" customHeight="1" x14ac:dyDescent="0.3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16.5" customHeight="1" x14ac:dyDescent="0.3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16.5" customHeight="1" x14ac:dyDescent="0.3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16.5" customHeight="1" x14ac:dyDescent="0.3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16.5" customHeight="1" x14ac:dyDescent="0.3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16.5" customHeight="1" x14ac:dyDescent="0.3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16.5" customHeight="1" x14ac:dyDescent="0.3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16.5" customHeight="1" x14ac:dyDescent="0.3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16.5" customHeight="1" x14ac:dyDescent="0.3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16.5" customHeight="1" x14ac:dyDescent="0.3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16.5" customHeight="1" x14ac:dyDescent="0.3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16.5" customHeight="1" x14ac:dyDescent="0.3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16.5" customHeight="1" x14ac:dyDescent="0.3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16.5" customHeight="1" x14ac:dyDescent="0.3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16.5" customHeight="1" x14ac:dyDescent="0.3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16.5" customHeight="1" x14ac:dyDescent="0.3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16.5" customHeight="1" x14ac:dyDescent="0.3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16.5" customHeight="1" x14ac:dyDescent="0.3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16.5" customHeight="1" x14ac:dyDescent="0.3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16.5" customHeight="1" x14ac:dyDescent="0.3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16.5" customHeight="1" x14ac:dyDescent="0.3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16.5" customHeight="1" x14ac:dyDescent="0.3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16.5" customHeight="1" x14ac:dyDescent="0.3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16.5" customHeight="1" x14ac:dyDescent="0.3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16.5" customHeight="1" x14ac:dyDescent="0.3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16.5" customHeight="1" x14ac:dyDescent="0.3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16.5" customHeight="1" x14ac:dyDescent="0.3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16.5" customHeight="1" x14ac:dyDescent="0.3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16.5" customHeight="1" x14ac:dyDescent="0.3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16.5" customHeight="1" x14ac:dyDescent="0.3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16.5" customHeight="1" x14ac:dyDescent="0.3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16.5" customHeight="1" x14ac:dyDescent="0.3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16.5" customHeight="1" x14ac:dyDescent="0.3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16.5" customHeight="1" x14ac:dyDescent="0.3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16.5" customHeight="1" x14ac:dyDescent="0.3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16.5" customHeight="1" x14ac:dyDescent="0.3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16.5" customHeight="1" x14ac:dyDescent="0.3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16.5" customHeight="1" x14ac:dyDescent="0.3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16.5" customHeight="1" x14ac:dyDescent="0.3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16.5" customHeight="1" x14ac:dyDescent="0.3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16.5" customHeight="1" x14ac:dyDescent="0.3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16.5" customHeight="1" x14ac:dyDescent="0.3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16.5" customHeight="1" x14ac:dyDescent="0.3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16.5" customHeight="1" x14ac:dyDescent="0.3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16.5" customHeight="1" x14ac:dyDescent="0.3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16.5" customHeight="1" x14ac:dyDescent="0.3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16.5" customHeight="1" x14ac:dyDescent="0.3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16.5" customHeight="1" x14ac:dyDescent="0.3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16.5" customHeight="1" x14ac:dyDescent="0.3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16.5" customHeight="1" x14ac:dyDescent="0.3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16.5" customHeight="1" x14ac:dyDescent="0.3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16.5" customHeight="1" x14ac:dyDescent="0.3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16.5" customHeight="1" x14ac:dyDescent="0.3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16.5" customHeight="1" x14ac:dyDescent="0.3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16.5" customHeight="1" x14ac:dyDescent="0.3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16.5" customHeight="1" x14ac:dyDescent="0.3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16.5" customHeight="1" x14ac:dyDescent="0.3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16.5" customHeight="1" x14ac:dyDescent="0.3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6.5" customHeight="1" x14ac:dyDescent="0.3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16.5" customHeight="1" x14ac:dyDescent="0.3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16.5" customHeight="1" x14ac:dyDescent="0.3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16.5" customHeight="1" x14ac:dyDescent="0.3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16.5" customHeight="1" x14ac:dyDescent="0.3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16.5" customHeight="1" x14ac:dyDescent="0.3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16.5" customHeight="1" x14ac:dyDescent="0.3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16.5" customHeight="1" x14ac:dyDescent="0.3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16.5" customHeight="1" x14ac:dyDescent="0.3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16.5" customHeight="1" x14ac:dyDescent="0.3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16.5" customHeight="1" x14ac:dyDescent="0.3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16.5" customHeight="1" x14ac:dyDescent="0.3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16.5" customHeight="1" x14ac:dyDescent="0.3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16.5" customHeight="1" x14ac:dyDescent="0.3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16.5" customHeight="1" x14ac:dyDescent="0.3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16.5" customHeight="1" x14ac:dyDescent="0.3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16.5" customHeight="1" x14ac:dyDescent="0.3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16.5" customHeight="1" x14ac:dyDescent="0.3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16.5" customHeight="1" x14ac:dyDescent="0.3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16.5" customHeight="1" x14ac:dyDescent="0.3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16.5" customHeight="1" x14ac:dyDescent="0.3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16.5" customHeight="1" x14ac:dyDescent="0.3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16.5" customHeight="1" x14ac:dyDescent="0.3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16.5" customHeight="1" x14ac:dyDescent="0.3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16.5" customHeight="1" x14ac:dyDescent="0.3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16.5" customHeight="1" x14ac:dyDescent="0.3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16.5" customHeight="1" x14ac:dyDescent="0.3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16.5" customHeight="1" x14ac:dyDescent="0.3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16.5" customHeight="1" x14ac:dyDescent="0.3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16.5" customHeight="1" x14ac:dyDescent="0.3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16.5" customHeight="1" x14ac:dyDescent="0.3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16.5" customHeight="1" x14ac:dyDescent="0.3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16.5" customHeight="1" x14ac:dyDescent="0.3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16.5" customHeight="1" x14ac:dyDescent="0.3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16.5" customHeight="1" x14ac:dyDescent="0.3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16.5" customHeight="1" x14ac:dyDescent="0.3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16.5" customHeight="1" x14ac:dyDescent="0.3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16.5" customHeight="1" x14ac:dyDescent="0.3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16.5" customHeight="1" x14ac:dyDescent="0.3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16.5" customHeight="1" x14ac:dyDescent="0.3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16.5" customHeight="1" x14ac:dyDescent="0.3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16.5" customHeight="1" x14ac:dyDescent="0.3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16.5" customHeight="1" x14ac:dyDescent="0.3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16.5" customHeight="1" x14ac:dyDescent="0.3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16.5" customHeight="1" x14ac:dyDescent="0.3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16.5" customHeight="1" x14ac:dyDescent="0.3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16.5" customHeight="1" x14ac:dyDescent="0.3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16.5" customHeight="1" x14ac:dyDescent="0.3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16.5" customHeight="1" x14ac:dyDescent="0.3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16.5" customHeight="1" x14ac:dyDescent="0.3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16.5" customHeight="1" x14ac:dyDescent="0.3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16.5" customHeight="1" x14ac:dyDescent="0.3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16.5" customHeight="1" x14ac:dyDescent="0.3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16.5" customHeight="1" x14ac:dyDescent="0.3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16.5" customHeight="1" x14ac:dyDescent="0.3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16.5" customHeight="1" x14ac:dyDescent="0.3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16.5" customHeight="1" x14ac:dyDescent="0.3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16.5" customHeight="1" x14ac:dyDescent="0.3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16.5" customHeight="1" x14ac:dyDescent="0.3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16.5" customHeight="1" x14ac:dyDescent="0.3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16.5" customHeight="1" x14ac:dyDescent="0.3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16.5" customHeight="1" x14ac:dyDescent="0.3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16.5" customHeight="1" x14ac:dyDescent="0.3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16.5" customHeight="1" x14ac:dyDescent="0.3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16.5" customHeight="1" x14ac:dyDescent="0.3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16.5" customHeight="1" x14ac:dyDescent="0.3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16.5" customHeight="1" x14ac:dyDescent="0.3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16.5" customHeight="1" x14ac:dyDescent="0.3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16.5" customHeight="1" x14ac:dyDescent="0.3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16.5" customHeight="1" x14ac:dyDescent="0.3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16.5" customHeight="1" x14ac:dyDescent="0.3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16.5" customHeight="1" x14ac:dyDescent="0.3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16.5" customHeight="1" x14ac:dyDescent="0.3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16.5" customHeight="1" x14ac:dyDescent="0.3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16.5" customHeight="1" x14ac:dyDescent="0.3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16.5" customHeight="1" x14ac:dyDescent="0.3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16.5" customHeight="1" x14ac:dyDescent="0.3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16.5" customHeight="1" x14ac:dyDescent="0.3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16.5" customHeight="1" x14ac:dyDescent="0.3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16.5" customHeight="1" x14ac:dyDescent="0.3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16.5" customHeight="1" x14ac:dyDescent="0.3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16.5" customHeight="1" x14ac:dyDescent="0.3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16.5" customHeight="1" x14ac:dyDescent="0.3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16.5" customHeight="1" x14ac:dyDescent="0.3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16.5" customHeight="1" x14ac:dyDescent="0.3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16.5" customHeight="1" x14ac:dyDescent="0.3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16.5" customHeight="1" x14ac:dyDescent="0.3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16.5" customHeight="1" x14ac:dyDescent="0.3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16.5" customHeight="1" x14ac:dyDescent="0.3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16.5" customHeight="1" x14ac:dyDescent="0.3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16.5" customHeight="1" x14ac:dyDescent="0.3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16.5" customHeight="1" x14ac:dyDescent="0.3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16.5" customHeight="1" x14ac:dyDescent="0.3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16.5" customHeight="1" x14ac:dyDescent="0.3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16.5" customHeight="1" x14ac:dyDescent="0.3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16.5" customHeight="1" x14ac:dyDescent="0.3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16.5" customHeight="1" x14ac:dyDescent="0.3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16.5" customHeight="1" x14ac:dyDescent="0.3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16.5" customHeight="1" x14ac:dyDescent="0.3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16.5" customHeight="1" x14ac:dyDescent="0.3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16.5" customHeight="1" x14ac:dyDescent="0.3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16.5" customHeight="1" x14ac:dyDescent="0.3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16.5" customHeight="1" x14ac:dyDescent="0.3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16.5" customHeight="1" x14ac:dyDescent="0.3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16.5" customHeight="1" x14ac:dyDescent="0.3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16.5" customHeight="1" x14ac:dyDescent="0.3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16.5" customHeight="1" x14ac:dyDescent="0.3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16.5" customHeight="1" x14ac:dyDescent="0.3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16.5" customHeight="1" x14ac:dyDescent="0.3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16.5" customHeight="1" x14ac:dyDescent="0.3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16.5" customHeight="1" x14ac:dyDescent="0.3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16.5" customHeight="1" x14ac:dyDescent="0.3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16.5" customHeight="1" x14ac:dyDescent="0.3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16.5" customHeight="1" x14ac:dyDescent="0.3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16.5" customHeight="1" x14ac:dyDescent="0.3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16.5" customHeight="1" x14ac:dyDescent="0.3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16.5" customHeight="1" x14ac:dyDescent="0.3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16.5" customHeight="1" x14ac:dyDescent="0.3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16.5" customHeight="1" x14ac:dyDescent="0.3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16.5" customHeight="1" x14ac:dyDescent="0.3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16.5" customHeight="1" x14ac:dyDescent="0.3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16.5" customHeight="1" x14ac:dyDescent="0.3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16.5" customHeight="1" x14ac:dyDescent="0.3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16.5" customHeight="1" x14ac:dyDescent="0.3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16.5" customHeight="1" x14ac:dyDescent="0.3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16.5" customHeight="1" x14ac:dyDescent="0.3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16.5" customHeight="1" x14ac:dyDescent="0.3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16.5" customHeight="1" x14ac:dyDescent="0.3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16.5" customHeight="1" x14ac:dyDescent="0.3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16.5" customHeight="1" x14ac:dyDescent="0.3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16.5" customHeight="1" x14ac:dyDescent="0.3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16.5" customHeight="1" x14ac:dyDescent="0.3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16.5" customHeight="1" x14ac:dyDescent="0.3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16.5" customHeight="1" x14ac:dyDescent="0.3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16.5" customHeight="1" x14ac:dyDescent="0.3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16.5" customHeight="1" x14ac:dyDescent="0.3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16.5" customHeight="1" x14ac:dyDescent="0.3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16.5" customHeight="1" x14ac:dyDescent="0.3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16.5" customHeight="1" x14ac:dyDescent="0.3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16.5" customHeight="1" x14ac:dyDescent="0.3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16.5" customHeight="1" x14ac:dyDescent="0.3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16.5" customHeight="1" x14ac:dyDescent="0.3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16.5" customHeight="1" x14ac:dyDescent="0.3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16.5" customHeight="1" x14ac:dyDescent="0.3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16.5" customHeight="1" x14ac:dyDescent="0.3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16.5" customHeight="1" x14ac:dyDescent="0.3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16.5" customHeight="1" x14ac:dyDescent="0.3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16.5" customHeight="1" x14ac:dyDescent="0.3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16.5" customHeight="1" x14ac:dyDescent="0.3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16.5" customHeight="1" x14ac:dyDescent="0.3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16.5" customHeight="1" x14ac:dyDescent="0.3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16.5" customHeight="1" x14ac:dyDescent="0.3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16.5" customHeight="1" x14ac:dyDescent="0.3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16.5" customHeight="1" x14ac:dyDescent="0.3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16.5" customHeight="1" x14ac:dyDescent="0.3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16.5" customHeight="1" x14ac:dyDescent="0.3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16.5" customHeight="1" x14ac:dyDescent="0.3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16.5" customHeight="1" x14ac:dyDescent="0.3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16.5" customHeight="1" x14ac:dyDescent="0.3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16.5" customHeight="1" x14ac:dyDescent="0.3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16.5" customHeight="1" x14ac:dyDescent="0.3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16.5" customHeight="1" x14ac:dyDescent="0.3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16.5" customHeight="1" x14ac:dyDescent="0.3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16.5" customHeight="1" x14ac:dyDescent="0.3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16.5" customHeight="1" x14ac:dyDescent="0.3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16.5" customHeight="1" x14ac:dyDescent="0.3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16.5" customHeight="1" x14ac:dyDescent="0.3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16.5" customHeight="1" x14ac:dyDescent="0.3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16.5" customHeight="1" x14ac:dyDescent="0.3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16.5" customHeight="1" x14ac:dyDescent="0.3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16.5" customHeight="1" x14ac:dyDescent="0.3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16.5" customHeight="1" x14ac:dyDescent="0.3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16.5" customHeight="1" x14ac:dyDescent="0.3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16.5" customHeight="1" x14ac:dyDescent="0.3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16.5" customHeight="1" x14ac:dyDescent="0.3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16.5" customHeight="1" x14ac:dyDescent="0.3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16.5" customHeight="1" x14ac:dyDescent="0.3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16.5" customHeight="1" x14ac:dyDescent="0.3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16.5" customHeight="1" x14ac:dyDescent="0.3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16.5" customHeight="1" x14ac:dyDescent="0.3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16.5" customHeight="1" x14ac:dyDescent="0.3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16.5" customHeight="1" x14ac:dyDescent="0.3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16.5" customHeight="1" x14ac:dyDescent="0.3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16.5" customHeight="1" x14ac:dyDescent="0.3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16.5" customHeight="1" x14ac:dyDescent="0.3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16.5" customHeight="1" x14ac:dyDescent="0.3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16.5" customHeight="1" x14ac:dyDescent="0.3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16.5" customHeight="1" x14ac:dyDescent="0.3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16.5" customHeight="1" x14ac:dyDescent="0.3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16.5" customHeight="1" x14ac:dyDescent="0.3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16.5" customHeight="1" x14ac:dyDescent="0.3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16.5" customHeight="1" x14ac:dyDescent="0.3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16.5" customHeight="1" x14ac:dyDescent="0.3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16.5" customHeight="1" x14ac:dyDescent="0.3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16.5" customHeight="1" x14ac:dyDescent="0.3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16.5" customHeight="1" x14ac:dyDescent="0.3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16.5" customHeight="1" x14ac:dyDescent="0.3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16.5" customHeight="1" x14ac:dyDescent="0.3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16.5" customHeight="1" x14ac:dyDescent="0.3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16.5" customHeight="1" x14ac:dyDescent="0.3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16.5" customHeight="1" x14ac:dyDescent="0.3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16.5" customHeight="1" x14ac:dyDescent="0.3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16.5" customHeight="1" x14ac:dyDescent="0.3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16.5" customHeight="1" x14ac:dyDescent="0.3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16.5" customHeight="1" x14ac:dyDescent="0.3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16.5" customHeight="1" x14ac:dyDescent="0.3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16.5" customHeight="1" x14ac:dyDescent="0.3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16.5" customHeight="1" x14ac:dyDescent="0.3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16.5" customHeight="1" x14ac:dyDescent="0.3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16.5" customHeight="1" x14ac:dyDescent="0.3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16.5" customHeight="1" x14ac:dyDescent="0.3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16.5" customHeight="1" x14ac:dyDescent="0.3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16.5" customHeight="1" x14ac:dyDescent="0.3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16.5" customHeight="1" x14ac:dyDescent="0.3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16.5" customHeight="1" x14ac:dyDescent="0.3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16.5" customHeight="1" x14ac:dyDescent="0.3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16.5" customHeight="1" x14ac:dyDescent="0.3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16.5" customHeight="1" x14ac:dyDescent="0.3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16.5" customHeight="1" x14ac:dyDescent="0.3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16.5" customHeight="1" x14ac:dyDescent="0.3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16.5" customHeight="1" x14ac:dyDescent="0.3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16.5" customHeight="1" x14ac:dyDescent="0.3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16.5" customHeight="1" x14ac:dyDescent="0.3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16.5" customHeight="1" x14ac:dyDescent="0.3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16.5" customHeight="1" x14ac:dyDescent="0.3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16.5" customHeight="1" x14ac:dyDescent="0.3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16.5" customHeight="1" x14ac:dyDescent="0.3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16.5" customHeight="1" x14ac:dyDescent="0.3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16.5" customHeight="1" x14ac:dyDescent="0.3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16.5" customHeight="1" x14ac:dyDescent="0.3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16.5" customHeight="1" x14ac:dyDescent="0.3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16.5" customHeight="1" x14ac:dyDescent="0.3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16.5" customHeight="1" x14ac:dyDescent="0.3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16.5" customHeight="1" x14ac:dyDescent="0.3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16.5" customHeight="1" x14ac:dyDescent="0.3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16.5" customHeight="1" x14ac:dyDescent="0.3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16.5" customHeight="1" x14ac:dyDescent="0.3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16.5" customHeight="1" x14ac:dyDescent="0.3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16.5" customHeight="1" x14ac:dyDescent="0.3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16.5" customHeight="1" x14ac:dyDescent="0.3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16.5" customHeight="1" x14ac:dyDescent="0.3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16.5" customHeight="1" x14ac:dyDescent="0.3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16.5" customHeight="1" x14ac:dyDescent="0.3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16.5" customHeight="1" x14ac:dyDescent="0.3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16.5" customHeight="1" x14ac:dyDescent="0.3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16.5" customHeight="1" x14ac:dyDescent="0.3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16.5" customHeight="1" x14ac:dyDescent="0.3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16.5" customHeight="1" x14ac:dyDescent="0.3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16.5" customHeight="1" x14ac:dyDescent="0.3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16.5" customHeight="1" x14ac:dyDescent="0.3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16.5" customHeight="1" x14ac:dyDescent="0.3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16.5" customHeight="1" x14ac:dyDescent="0.3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16.5" customHeight="1" x14ac:dyDescent="0.3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16.5" customHeight="1" x14ac:dyDescent="0.3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16.5" customHeight="1" x14ac:dyDescent="0.3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16.5" customHeight="1" x14ac:dyDescent="0.3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16.5" customHeight="1" x14ac:dyDescent="0.3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16.5" customHeight="1" x14ac:dyDescent="0.3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16.5" customHeight="1" x14ac:dyDescent="0.3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16.5" customHeight="1" x14ac:dyDescent="0.3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16.5" customHeight="1" x14ac:dyDescent="0.3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16.5" customHeight="1" x14ac:dyDescent="0.3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16.5" customHeight="1" x14ac:dyDescent="0.3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16.5" customHeight="1" x14ac:dyDescent="0.3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16.5" customHeight="1" x14ac:dyDescent="0.3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16.5" customHeight="1" x14ac:dyDescent="0.3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16.5" customHeight="1" x14ac:dyDescent="0.3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16.5" customHeight="1" x14ac:dyDescent="0.3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16.5" customHeight="1" x14ac:dyDescent="0.3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16.5" customHeight="1" x14ac:dyDescent="0.3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16.5" customHeight="1" x14ac:dyDescent="0.3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16.5" customHeight="1" x14ac:dyDescent="0.3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16.5" customHeight="1" x14ac:dyDescent="0.3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16.5" customHeight="1" x14ac:dyDescent="0.3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16.5" customHeight="1" x14ac:dyDescent="0.3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16.5" customHeight="1" x14ac:dyDescent="0.3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16.5" customHeight="1" x14ac:dyDescent="0.3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16.5" customHeight="1" x14ac:dyDescent="0.3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16.5" customHeight="1" x14ac:dyDescent="0.3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16.5" customHeight="1" x14ac:dyDescent="0.3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16.5" customHeight="1" x14ac:dyDescent="0.3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16.5" customHeight="1" x14ac:dyDescent="0.3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16.5" customHeight="1" x14ac:dyDescent="0.3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16.5" customHeight="1" x14ac:dyDescent="0.3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16.5" customHeight="1" x14ac:dyDescent="0.3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16.5" customHeight="1" x14ac:dyDescent="0.3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16.5" customHeight="1" x14ac:dyDescent="0.3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16.5" customHeight="1" x14ac:dyDescent="0.3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16.5" customHeight="1" x14ac:dyDescent="0.3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16.5" customHeight="1" x14ac:dyDescent="0.3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16.5" customHeight="1" x14ac:dyDescent="0.3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16.5" customHeight="1" x14ac:dyDescent="0.3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16.5" customHeight="1" x14ac:dyDescent="0.3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16.5" customHeight="1" x14ac:dyDescent="0.3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16.5" customHeight="1" x14ac:dyDescent="0.3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16.5" customHeight="1" x14ac:dyDescent="0.3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16.5" customHeight="1" x14ac:dyDescent="0.3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16.5" customHeight="1" x14ac:dyDescent="0.3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16.5" customHeight="1" x14ac:dyDescent="0.3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16.5" customHeight="1" x14ac:dyDescent="0.3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16.5" customHeight="1" x14ac:dyDescent="0.3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16.5" customHeight="1" x14ac:dyDescent="0.3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16.5" customHeight="1" x14ac:dyDescent="0.3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16.5" customHeight="1" x14ac:dyDescent="0.3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16.5" customHeight="1" x14ac:dyDescent="0.3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16.5" customHeight="1" x14ac:dyDescent="0.3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16.5" customHeight="1" x14ac:dyDescent="0.3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16.5" customHeight="1" x14ac:dyDescent="0.3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16.5" customHeight="1" x14ac:dyDescent="0.3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16.5" customHeight="1" x14ac:dyDescent="0.3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16.5" customHeight="1" x14ac:dyDescent="0.3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16.5" customHeight="1" x14ac:dyDescent="0.3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16.5" customHeight="1" x14ac:dyDescent="0.3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16.5" customHeight="1" x14ac:dyDescent="0.3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16.5" customHeight="1" x14ac:dyDescent="0.3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16.5" customHeight="1" x14ac:dyDescent="0.3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16.5" customHeight="1" x14ac:dyDescent="0.3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16.5" customHeight="1" x14ac:dyDescent="0.3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16.5" customHeight="1" x14ac:dyDescent="0.3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16.5" customHeight="1" x14ac:dyDescent="0.3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16.5" customHeight="1" x14ac:dyDescent="0.3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16.5" customHeight="1" x14ac:dyDescent="0.3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16.5" customHeight="1" x14ac:dyDescent="0.3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16.5" customHeight="1" x14ac:dyDescent="0.3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16.5" customHeight="1" x14ac:dyDescent="0.3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16.5" customHeight="1" x14ac:dyDescent="0.3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16.5" customHeight="1" x14ac:dyDescent="0.3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16.5" customHeight="1" x14ac:dyDescent="0.3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16.5" customHeight="1" x14ac:dyDescent="0.3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16.5" customHeight="1" x14ac:dyDescent="0.3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16.5" customHeight="1" x14ac:dyDescent="0.3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16.5" customHeight="1" x14ac:dyDescent="0.3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16.5" customHeight="1" x14ac:dyDescent="0.3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16.5" customHeight="1" x14ac:dyDescent="0.3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16.5" customHeight="1" x14ac:dyDescent="0.3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16.5" customHeight="1" x14ac:dyDescent="0.3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16.5" customHeight="1" x14ac:dyDescent="0.3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16.5" customHeight="1" x14ac:dyDescent="0.3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16.5" customHeight="1" x14ac:dyDescent="0.3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16.5" customHeight="1" x14ac:dyDescent="0.3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16.5" customHeight="1" x14ac:dyDescent="0.3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16.5" customHeight="1" x14ac:dyDescent="0.3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16.5" customHeight="1" x14ac:dyDescent="0.3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16.5" customHeight="1" x14ac:dyDescent="0.3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16.5" customHeight="1" x14ac:dyDescent="0.3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16.5" customHeight="1" x14ac:dyDescent="0.3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16.5" customHeight="1" x14ac:dyDescent="0.3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16.5" customHeight="1" x14ac:dyDescent="0.3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16.5" customHeight="1" x14ac:dyDescent="0.3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16.5" customHeight="1" x14ac:dyDescent="0.3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16.5" customHeight="1" x14ac:dyDescent="0.3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16.5" customHeight="1" x14ac:dyDescent="0.3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16.5" customHeight="1" x14ac:dyDescent="0.3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16.5" customHeight="1" x14ac:dyDescent="0.3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16.5" customHeight="1" x14ac:dyDescent="0.3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16.5" customHeight="1" x14ac:dyDescent="0.3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16.5" customHeight="1" x14ac:dyDescent="0.3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16.5" customHeight="1" x14ac:dyDescent="0.3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16.5" customHeight="1" x14ac:dyDescent="0.3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16.5" customHeight="1" x14ac:dyDescent="0.3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16.5" customHeight="1" x14ac:dyDescent="0.3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16.5" customHeight="1" x14ac:dyDescent="0.3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16.5" customHeight="1" x14ac:dyDescent="0.3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16.5" customHeight="1" x14ac:dyDescent="0.3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16.5" customHeight="1" x14ac:dyDescent="0.3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16.5" customHeight="1" x14ac:dyDescent="0.3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16.5" customHeight="1" x14ac:dyDescent="0.3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16.5" customHeight="1" x14ac:dyDescent="0.3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16.5" customHeight="1" x14ac:dyDescent="0.3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16.5" customHeight="1" x14ac:dyDescent="0.3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16.5" customHeight="1" x14ac:dyDescent="0.3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16.5" customHeight="1" x14ac:dyDescent="0.3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16.5" customHeight="1" x14ac:dyDescent="0.3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16.5" customHeight="1" x14ac:dyDescent="0.3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16.5" customHeight="1" x14ac:dyDescent="0.3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16.5" customHeight="1" x14ac:dyDescent="0.3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16.5" customHeight="1" x14ac:dyDescent="0.3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16.5" customHeight="1" x14ac:dyDescent="0.3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16.5" customHeight="1" x14ac:dyDescent="0.3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16.5" customHeight="1" x14ac:dyDescent="0.3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16.5" customHeight="1" x14ac:dyDescent="0.3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16.5" customHeight="1" x14ac:dyDescent="0.3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16.5" customHeight="1" x14ac:dyDescent="0.3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16.5" customHeight="1" x14ac:dyDescent="0.3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16.5" customHeight="1" x14ac:dyDescent="0.3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16.5" customHeight="1" x14ac:dyDescent="0.3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16.5" customHeight="1" x14ac:dyDescent="0.3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16.5" customHeight="1" x14ac:dyDescent="0.3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  <row r="977" spans="1:26" ht="16.5" customHeight="1" x14ac:dyDescent="0.3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</row>
    <row r="978" spans="1:26" ht="16.5" customHeight="1" x14ac:dyDescent="0.3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</row>
    <row r="979" spans="1:26" ht="16.5" customHeight="1" x14ac:dyDescent="0.3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</row>
    <row r="980" spans="1:26" ht="16.5" customHeight="1" x14ac:dyDescent="0.3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</row>
    <row r="981" spans="1:26" ht="16.5" customHeight="1" x14ac:dyDescent="0.3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</row>
    <row r="982" spans="1:26" ht="16.5" customHeight="1" x14ac:dyDescent="0.3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</row>
    <row r="983" spans="1:26" ht="16.5" customHeight="1" x14ac:dyDescent="0.3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</row>
    <row r="984" spans="1:26" ht="16.5" customHeight="1" x14ac:dyDescent="0.3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</row>
    <row r="985" spans="1:26" ht="16.5" customHeight="1" x14ac:dyDescent="0.3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</row>
    <row r="986" spans="1:26" ht="16.5" customHeight="1" x14ac:dyDescent="0.3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</row>
    <row r="987" spans="1:26" ht="16.5" customHeight="1" x14ac:dyDescent="0.3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</row>
    <row r="988" spans="1:26" ht="16.5" customHeight="1" x14ac:dyDescent="0.3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</row>
    <row r="989" spans="1:26" ht="16.5" customHeight="1" x14ac:dyDescent="0.3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</row>
    <row r="990" spans="1:26" ht="16.5" customHeight="1" x14ac:dyDescent="0.3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</row>
    <row r="991" spans="1:26" ht="16.5" customHeight="1" x14ac:dyDescent="0.3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</row>
    <row r="992" spans="1:26" ht="16.5" customHeight="1" x14ac:dyDescent="0.3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</row>
    <row r="993" spans="1:26" ht="16.5" customHeight="1" x14ac:dyDescent="0.3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</row>
    <row r="994" spans="1:26" ht="16.5" customHeight="1" x14ac:dyDescent="0.3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</row>
    <row r="995" spans="1:26" ht="16.5" customHeight="1" x14ac:dyDescent="0.3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</row>
    <row r="996" spans="1:26" ht="16.5" customHeight="1" x14ac:dyDescent="0.3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</row>
    <row r="997" spans="1:26" ht="16.5" customHeight="1" x14ac:dyDescent="0.3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</row>
    <row r="998" spans="1:26" ht="16.5" customHeight="1" x14ac:dyDescent="0.3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</row>
    <row r="999" spans="1:26" ht="16.5" customHeight="1" x14ac:dyDescent="0.3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</row>
    <row r="1000" spans="1:26" ht="16.5" customHeight="1" x14ac:dyDescent="0.3">
      <c r="A1000" s="120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</row>
  </sheetData>
  <mergeCells count="8">
    <mergeCell ref="F28:J28"/>
    <mergeCell ref="K28:N28"/>
    <mergeCell ref="F5:N5"/>
    <mergeCell ref="O5:Y5"/>
    <mergeCell ref="F6:J6"/>
    <mergeCell ref="K6:N6"/>
    <mergeCell ref="P6:V6"/>
    <mergeCell ref="W6:Y6"/>
  </mergeCells>
  <pageMargins left="0.7" right="0.7" top="0.75" bottom="0.75" header="0" footer="0"/>
  <pageSetup paperSize="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00"/>
  <sheetViews>
    <sheetView workbookViewId="0"/>
  </sheetViews>
  <sheetFormatPr defaultColWidth="12.625" defaultRowHeight="15" customHeight="1" x14ac:dyDescent="0.2"/>
  <cols>
    <col min="1" max="1" width="13.25" customWidth="1"/>
    <col min="2" max="2" width="36.75" customWidth="1"/>
    <col min="3" max="3" width="15.5" customWidth="1"/>
    <col min="4" max="5" width="13.375" customWidth="1"/>
    <col min="6" max="7" width="10.25" customWidth="1"/>
    <col min="8" max="8" width="21.375" customWidth="1"/>
    <col min="9" max="9" width="11" customWidth="1"/>
    <col min="10" max="10" width="11.25" customWidth="1"/>
    <col min="11" max="26" width="8" customWidth="1"/>
  </cols>
  <sheetData>
    <row r="1" spans="1:26" ht="16.5" customHeight="1" x14ac:dyDescent="0.35">
      <c r="A1" s="117" t="s">
        <v>716</v>
      </c>
      <c r="B1" s="120"/>
      <c r="C1" s="120"/>
      <c r="D1" s="120"/>
      <c r="E1" s="120"/>
      <c r="F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15" customHeight="1" x14ac:dyDescent="0.3">
      <c r="A2" s="232" t="s">
        <v>717</v>
      </c>
      <c r="B2" s="119"/>
      <c r="C2" s="119"/>
      <c r="D2" s="119"/>
      <c r="E2" s="233" t="s">
        <v>718</v>
      </c>
      <c r="F2" s="119"/>
      <c r="G2" s="234" t="s">
        <v>719</v>
      </c>
      <c r="H2" s="235"/>
      <c r="I2" s="235"/>
      <c r="J2" s="236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15" customHeight="1" x14ac:dyDescent="0.3">
      <c r="A3" s="185" t="s">
        <v>645</v>
      </c>
      <c r="B3" s="186"/>
      <c r="C3" s="187"/>
      <c r="D3" s="119"/>
      <c r="E3" s="119"/>
      <c r="F3" s="119"/>
      <c r="G3" s="237" t="s">
        <v>720</v>
      </c>
      <c r="H3" s="238"/>
      <c r="I3" s="238"/>
      <c r="J3" s="23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15" customHeight="1" x14ac:dyDescent="0.3">
      <c r="A4" s="119"/>
      <c r="B4" s="119"/>
      <c r="C4" s="119"/>
      <c r="D4" s="119"/>
      <c r="E4" s="119"/>
      <c r="F4" s="119"/>
      <c r="G4" s="237" t="s">
        <v>721</v>
      </c>
      <c r="H4" s="238"/>
      <c r="I4" s="238"/>
      <c r="J4" s="23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15" customHeight="1" x14ac:dyDescent="0.3">
      <c r="A5" s="119"/>
      <c r="B5" s="119"/>
      <c r="C5" s="119"/>
      <c r="D5" s="119"/>
      <c r="E5" s="119"/>
      <c r="F5" s="119"/>
      <c r="G5" s="240" t="s">
        <v>722</v>
      </c>
      <c r="H5" s="241"/>
      <c r="I5" s="241"/>
      <c r="J5" s="242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15" customHeight="1" x14ac:dyDescent="0.3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6.5" customHeight="1" x14ac:dyDescent="0.3">
      <c r="A7" s="165" t="s">
        <v>536</v>
      </c>
      <c r="B7" s="165" t="s">
        <v>613</v>
      </c>
      <c r="C7" s="165" t="s">
        <v>614</v>
      </c>
      <c r="D7" s="165" t="s">
        <v>723</v>
      </c>
      <c r="E7" s="101" t="s">
        <v>724</v>
      </c>
      <c r="F7" s="101" t="s">
        <v>725</v>
      </c>
      <c r="G7" s="101" t="s">
        <v>726</v>
      </c>
      <c r="H7" s="101" t="s">
        <v>727</v>
      </c>
      <c r="I7" s="101" t="s">
        <v>728</v>
      </c>
      <c r="J7" s="101" t="s">
        <v>729</v>
      </c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</row>
    <row r="8" spans="1:26" ht="16.5" customHeight="1" x14ac:dyDescent="0.3">
      <c r="A8" s="243" t="str">
        <f>' Part B Format'!A8</f>
        <v>472202040000</v>
      </c>
      <c r="B8" s="210" t="str">
        <f>' Part B Format'!B8</f>
        <v>Only building</v>
      </c>
      <c r="C8" s="211"/>
      <c r="D8" s="211"/>
      <c r="E8" s="215"/>
      <c r="F8" s="215"/>
      <c r="G8" s="215"/>
      <c r="H8" s="215"/>
      <c r="I8" s="215"/>
      <c r="J8" s="215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</row>
    <row r="9" spans="1:26" ht="16.5" customHeight="1" x14ac:dyDescent="0.3">
      <c r="A9" s="243">
        <f>' Part B Format'!A9</f>
        <v>0</v>
      </c>
      <c r="B9" s="210" t="str">
        <f>' Part B Format'!B9</f>
        <v>School #2</v>
      </c>
      <c r="C9" s="211"/>
      <c r="D9" s="211"/>
      <c r="E9" s="215"/>
      <c r="F9" s="215"/>
      <c r="G9" s="215"/>
      <c r="H9" s="215"/>
      <c r="I9" s="215"/>
      <c r="J9" s="215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</row>
    <row r="10" spans="1:26" ht="16.5" customHeight="1" x14ac:dyDescent="0.3">
      <c r="A10" s="243">
        <f>' Part B Format'!A10</f>
        <v>0</v>
      </c>
      <c r="B10" s="210" t="str">
        <f>' Part B Format'!B10</f>
        <v>School #3</v>
      </c>
      <c r="C10" s="211"/>
      <c r="D10" s="211"/>
      <c r="E10" s="215"/>
      <c r="F10" s="215"/>
      <c r="G10" s="215"/>
      <c r="H10" s="215"/>
      <c r="I10" s="215"/>
      <c r="J10" s="215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</row>
    <row r="11" spans="1:26" ht="16.5" customHeight="1" x14ac:dyDescent="0.3">
      <c r="A11" s="243">
        <f>' Part B Format'!A11</f>
        <v>0</v>
      </c>
      <c r="B11" s="210" t="str">
        <f>' Part B Format'!B11</f>
        <v>School #4</v>
      </c>
      <c r="C11" s="211"/>
      <c r="D11" s="211"/>
      <c r="E11" s="215"/>
      <c r="F11" s="215"/>
      <c r="G11" s="215"/>
      <c r="H11" s="215"/>
      <c r="I11" s="215"/>
      <c r="J11" s="215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</row>
    <row r="12" spans="1:26" ht="16.5" customHeight="1" x14ac:dyDescent="0.3">
      <c r="A12" s="243">
        <f>' Part B Format'!A12</f>
        <v>0</v>
      </c>
      <c r="B12" s="210" t="str">
        <f>' Part B Format'!B12</f>
        <v>School #5</v>
      </c>
      <c r="C12" s="211"/>
      <c r="D12" s="211"/>
      <c r="E12" s="215"/>
      <c r="F12" s="215"/>
      <c r="G12" s="215"/>
      <c r="H12" s="215"/>
      <c r="I12" s="215"/>
      <c r="J12" s="215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</row>
    <row r="13" spans="1:26" ht="16.5" customHeight="1" x14ac:dyDescent="0.3">
      <c r="A13" s="243">
        <f>' Part B Format'!A13</f>
        <v>0</v>
      </c>
      <c r="B13" s="210" t="str">
        <f>' Part B Format'!B13</f>
        <v>School #6</v>
      </c>
      <c r="C13" s="211"/>
      <c r="D13" s="211"/>
      <c r="E13" s="215"/>
      <c r="F13" s="215"/>
      <c r="G13" s="215"/>
      <c r="H13" s="215"/>
      <c r="I13" s="215"/>
      <c r="J13" s="215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</row>
    <row r="14" spans="1:26" ht="16.5" customHeight="1" x14ac:dyDescent="0.3">
      <c r="A14" s="243">
        <f>' Part B Format'!A14</f>
        <v>0</v>
      </c>
      <c r="B14" s="210" t="str">
        <f>' Part B Format'!B14</f>
        <v>School #7</v>
      </c>
      <c r="C14" s="211"/>
      <c r="D14" s="211"/>
      <c r="E14" s="215"/>
      <c r="F14" s="215"/>
      <c r="G14" s="215"/>
      <c r="H14" s="215"/>
      <c r="I14" s="215"/>
      <c r="J14" s="215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</row>
    <row r="15" spans="1:26" ht="16.5" customHeight="1" x14ac:dyDescent="0.3">
      <c r="A15" s="243">
        <f>' Part B Format'!A15</f>
        <v>0</v>
      </c>
      <c r="B15" s="210" t="str">
        <f>' Part B Format'!B15</f>
        <v>School #8</v>
      </c>
      <c r="C15" s="211"/>
      <c r="D15" s="211"/>
      <c r="E15" s="215"/>
      <c r="F15" s="215"/>
      <c r="G15" s="215"/>
      <c r="H15" s="215"/>
      <c r="I15" s="215"/>
      <c r="J15" s="215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</row>
    <row r="16" spans="1:26" ht="16.5" customHeight="1" x14ac:dyDescent="0.3">
      <c r="A16" s="243">
        <f>' Part B Format'!A16</f>
        <v>0</v>
      </c>
      <c r="B16" s="210" t="str">
        <f>' Part B Format'!B16</f>
        <v>School #9</v>
      </c>
      <c r="C16" s="211"/>
      <c r="D16" s="211"/>
      <c r="E16" s="215"/>
      <c r="F16" s="215"/>
      <c r="G16" s="215"/>
      <c r="H16" s="215"/>
      <c r="I16" s="215"/>
      <c r="J16" s="215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</row>
    <row r="17" spans="1:26" ht="16.5" customHeight="1" x14ac:dyDescent="0.3">
      <c r="A17" s="243">
        <f>' Part B Format'!A17</f>
        <v>0</v>
      </c>
      <c r="B17" s="210" t="str">
        <f>' Part B Format'!B17</f>
        <v>School #10</v>
      </c>
      <c r="C17" s="211"/>
      <c r="D17" s="211"/>
      <c r="E17" s="215"/>
      <c r="F17" s="215"/>
      <c r="G17" s="215"/>
      <c r="H17" s="215"/>
      <c r="I17" s="215"/>
      <c r="J17" s="215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</row>
    <row r="18" spans="1:26" ht="16.5" customHeight="1" x14ac:dyDescent="0.3">
      <c r="A18" s="243">
        <f>' Part B Format'!A18</f>
        <v>0</v>
      </c>
      <c r="B18" s="210" t="str">
        <f>' Part B Format'!B18</f>
        <v>School #11</v>
      </c>
      <c r="C18" s="211"/>
      <c r="D18" s="211"/>
      <c r="E18" s="215"/>
      <c r="F18" s="215"/>
      <c r="G18" s="215"/>
      <c r="H18" s="215"/>
      <c r="I18" s="215"/>
      <c r="J18" s="215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</row>
    <row r="19" spans="1:26" ht="16.5" customHeight="1" x14ac:dyDescent="0.3">
      <c r="A19" s="243">
        <f>' Part B Format'!A19</f>
        <v>0</v>
      </c>
      <c r="B19" s="210" t="str">
        <f>' Part B Format'!B19</f>
        <v>School #12</v>
      </c>
      <c r="C19" s="211"/>
      <c r="D19" s="211"/>
      <c r="E19" s="215"/>
      <c r="F19" s="215"/>
      <c r="G19" s="215"/>
      <c r="H19" s="215"/>
      <c r="I19" s="215"/>
      <c r="J19" s="215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</row>
    <row r="20" spans="1:26" ht="16.5" customHeight="1" x14ac:dyDescent="0.3">
      <c r="A20" s="243">
        <f>' Part B Format'!A20</f>
        <v>0</v>
      </c>
      <c r="B20" s="210" t="str">
        <f>' Part B Format'!B20</f>
        <v>School #13</v>
      </c>
      <c r="C20" s="211"/>
      <c r="D20" s="211"/>
      <c r="E20" s="215"/>
      <c r="F20" s="215"/>
      <c r="G20" s="215"/>
      <c r="H20" s="215"/>
      <c r="I20" s="215"/>
      <c r="J20" s="215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</row>
    <row r="21" spans="1:26" ht="16.5" customHeight="1" x14ac:dyDescent="0.3">
      <c r="A21" s="243">
        <f>' Part B Format'!A21</f>
        <v>0</v>
      </c>
      <c r="B21" s="210" t="str">
        <f>' Part B Format'!B21</f>
        <v>School #14</v>
      </c>
      <c r="C21" s="211"/>
      <c r="D21" s="211"/>
      <c r="E21" s="215"/>
      <c r="F21" s="215"/>
      <c r="G21" s="215"/>
      <c r="H21" s="215"/>
      <c r="I21" s="215"/>
      <c r="J21" s="215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</row>
    <row r="22" spans="1:26" ht="15" customHeight="1" x14ac:dyDescent="0.3">
      <c r="A22" s="243">
        <f>' Part B Format'!A22</f>
        <v>0</v>
      </c>
      <c r="B22" s="210" t="str">
        <f>' Part B Format'!B22</f>
        <v>School #15</v>
      </c>
      <c r="C22" s="175"/>
      <c r="D22" s="219"/>
      <c r="E22" s="218"/>
      <c r="F22" s="218"/>
      <c r="G22" s="244"/>
      <c r="H22" s="218"/>
      <c r="I22" s="244"/>
      <c r="J22" s="218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</row>
    <row r="23" spans="1:26" ht="16.5" customHeight="1" x14ac:dyDescent="0.3">
      <c r="A23" s="243">
        <f>' Part B Format'!A23</f>
        <v>0</v>
      </c>
      <c r="B23" s="210" t="str">
        <f>' Part B Format'!B23</f>
        <v>School #16</v>
      </c>
      <c r="C23" s="175"/>
      <c r="D23" s="219"/>
      <c r="E23" s="218"/>
      <c r="F23" s="218"/>
      <c r="G23" s="244"/>
      <c r="H23" s="218"/>
      <c r="I23" s="244"/>
      <c r="J23" s="218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</row>
    <row r="24" spans="1:26" ht="16.5" customHeight="1" x14ac:dyDescent="0.3">
      <c r="A24" s="245">
        <f>' Part B Format'!A24</f>
        <v>0</v>
      </c>
      <c r="B24" s="221" t="str">
        <f>' Part B Format'!B24</f>
        <v>School #17</v>
      </c>
      <c r="C24" s="175"/>
      <c r="D24" s="219"/>
      <c r="E24" s="218"/>
      <c r="F24" s="218"/>
      <c r="G24" s="244"/>
      <c r="H24" s="218"/>
      <c r="I24" s="244"/>
      <c r="J24" s="218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spans="1:26" ht="15" customHeight="1" x14ac:dyDescent="0.3">
      <c r="A25" s="121" t="s">
        <v>639</v>
      </c>
      <c r="B25" s="121"/>
      <c r="C25" s="121"/>
      <c r="D25" s="201">
        <f t="shared" ref="D25:F25" si="0">SUM(D8:D24)</f>
        <v>0</v>
      </c>
      <c r="E25" s="201">
        <f t="shared" si="0"/>
        <v>0</v>
      </c>
      <c r="F25" s="201">
        <f t="shared" si="0"/>
        <v>0</v>
      </c>
      <c r="G25" s="246"/>
      <c r="H25" s="201">
        <f>SUM(H8:H24)</f>
        <v>0</v>
      </c>
      <c r="I25" s="246"/>
      <c r="J25" s="201">
        <f>SUM(J8:J24)</f>
        <v>0</v>
      </c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26" ht="16.5" customHeight="1" x14ac:dyDescent="0.3">
      <c r="A26" s="120"/>
      <c r="B26" s="120"/>
      <c r="C26" s="120"/>
      <c r="D26" s="120"/>
      <c r="E26" s="120"/>
      <c r="F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16.5" customHeight="1" x14ac:dyDescent="0.3">
      <c r="A27" s="120"/>
      <c r="B27" s="120"/>
      <c r="C27" s="120"/>
      <c r="D27" s="120"/>
      <c r="E27" s="120"/>
      <c r="F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spans="1:26" ht="16.5" customHeight="1" x14ac:dyDescent="0.3">
      <c r="A28" s="120"/>
      <c r="B28" s="120"/>
      <c r="C28" s="120"/>
      <c r="D28" s="120"/>
      <c r="E28" s="120"/>
      <c r="F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spans="1:26" ht="16.5" customHeight="1" x14ac:dyDescent="0.3">
      <c r="A29" s="120"/>
      <c r="B29" s="120"/>
      <c r="C29" s="120"/>
      <c r="D29" s="120"/>
      <c r="E29" s="120"/>
      <c r="F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ht="16.5" customHeight="1" x14ac:dyDescent="0.3">
      <c r="A30" s="120"/>
      <c r="B30" s="120"/>
      <c r="C30" s="120"/>
      <c r="D30" s="120"/>
      <c r="E30" s="120"/>
      <c r="F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16.5" customHeight="1" x14ac:dyDescent="0.3">
      <c r="A31" s="120"/>
      <c r="B31" s="120"/>
      <c r="C31" s="120"/>
      <c r="D31" s="120"/>
      <c r="E31" s="120"/>
      <c r="F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ht="16.5" customHeight="1" x14ac:dyDescent="0.3">
      <c r="A32" s="120"/>
      <c r="B32" s="120"/>
      <c r="C32" s="120"/>
      <c r="D32" s="120"/>
      <c r="E32" s="120"/>
      <c r="F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ht="16.5" customHeight="1" x14ac:dyDescent="0.3">
      <c r="A33" s="120"/>
      <c r="B33" s="120"/>
      <c r="C33" s="120"/>
      <c r="D33" s="120"/>
      <c r="E33" s="120"/>
      <c r="F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ht="16.5" customHeight="1" x14ac:dyDescent="0.3">
      <c r="A34" s="120"/>
      <c r="B34" s="120"/>
      <c r="C34" s="120"/>
      <c r="D34" s="120"/>
      <c r="E34" s="120"/>
      <c r="F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16.5" customHeight="1" x14ac:dyDescent="0.3">
      <c r="A35" s="120"/>
      <c r="B35" s="120"/>
      <c r="C35" s="120"/>
      <c r="D35" s="120"/>
      <c r="E35" s="120"/>
      <c r="F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 ht="16.5" customHeight="1" x14ac:dyDescent="0.3">
      <c r="A36" s="120"/>
      <c r="B36" s="120"/>
      <c r="C36" s="120"/>
      <c r="D36" s="120"/>
      <c r="E36" s="120"/>
      <c r="F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ht="16.5" customHeight="1" x14ac:dyDescent="0.3">
      <c r="A37" s="120"/>
      <c r="B37" s="120"/>
      <c r="C37" s="120"/>
      <c r="D37" s="120"/>
      <c r="E37" s="120"/>
      <c r="F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16.5" customHeight="1" x14ac:dyDescent="0.3">
      <c r="A38" s="120"/>
      <c r="B38" s="120"/>
      <c r="C38" s="120"/>
      <c r="D38" s="120"/>
      <c r="E38" s="120"/>
      <c r="F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ht="16.5" customHeight="1" x14ac:dyDescent="0.3">
      <c r="A39" s="120"/>
      <c r="B39" s="120"/>
      <c r="C39" s="120"/>
      <c r="D39" s="120"/>
      <c r="E39" s="120"/>
      <c r="F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ht="16.5" customHeight="1" x14ac:dyDescent="0.3">
      <c r="A40" s="120"/>
      <c r="B40" s="120"/>
      <c r="C40" s="120"/>
      <c r="D40" s="120"/>
      <c r="E40" s="120"/>
      <c r="F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ht="16.5" customHeight="1" x14ac:dyDescent="0.3">
      <c r="A41" s="120"/>
      <c r="B41" s="120"/>
      <c r="C41" s="120"/>
      <c r="D41" s="120"/>
      <c r="E41" s="120"/>
      <c r="F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16.5" customHeight="1" x14ac:dyDescent="0.3">
      <c r="A42" s="120"/>
      <c r="B42" s="120"/>
      <c r="C42" s="120"/>
      <c r="D42" s="120"/>
      <c r="E42" s="120"/>
      <c r="F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ht="16.5" customHeight="1" x14ac:dyDescent="0.3">
      <c r="A43" s="120"/>
      <c r="B43" s="120"/>
      <c r="C43" s="120"/>
      <c r="D43" s="120"/>
      <c r="E43" s="120"/>
      <c r="F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ht="16.5" customHeight="1" x14ac:dyDescent="0.3">
      <c r="A44" s="120"/>
      <c r="B44" s="120"/>
      <c r="C44" s="120"/>
      <c r="D44" s="120"/>
      <c r="E44" s="120"/>
      <c r="F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ht="16.5" customHeight="1" x14ac:dyDescent="0.3">
      <c r="A45" s="120"/>
      <c r="B45" s="120"/>
      <c r="C45" s="120"/>
      <c r="D45" s="120"/>
      <c r="E45" s="120"/>
      <c r="F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16.5" customHeight="1" x14ac:dyDescent="0.3">
      <c r="A46" s="120"/>
      <c r="B46" s="120"/>
      <c r="C46" s="120"/>
      <c r="D46" s="120"/>
      <c r="E46" s="120"/>
      <c r="F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ht="16.5" customHeight="1" x14ac:dyDescent="0.3">
      <c r="A47" s="120"/>
      <c r="B47" s="120"/>
      <c r="C47" s="120"/>
      <c r="D47" s="120"/>
      <c r="E47" s="120"/>
      <c r="F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6.5" customHeight="1" x14ac:dyDescent="0.3">
      <c r="A48" s="120"/>
      <c r="B48" s="120"/>
      <c r="C48" s="120"/>
      <c r="D48" s="120"/>
      <c r="E48" s="120"/>
      <c r="F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6.5" customHeight="1" x14ac:dyDescent="0.3">
      <c r="A49" s="120"/>
      <c r="B49" s="120"/>
      <c r="C49" s="120"/>
      <c r="D49" s="120"/>
      <c r="E49" s="120"/>
      <c r="F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6.5" customHeight="1" x14ac:dyDescent="0.3">
      <c r="A50" s="120"/>
      <c r="B50" s="120"/>
      <c r="C50" s="120"/>
      <c r="D50" s="120"/>
      <c r="E50" s="120"/>
      <c r="F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 ht="16.5" customHeight="1" x14ac:dyDescent="0.3">
      <c r="A51" s="120"/>
      <c r="B51" s="120"/>
      <c r="C51" s="120"/>
      <c r="D51" s="120"/>
      <c r="E51" s="120"/>
      <c r="F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 ht="16.5" customHeight="1" x14ac:dyDescent="0.3">
      <c r="A52" s="120"/>
      <c r="B52" s="120"/>
      <c r="C52" s="120"/>
      <c r="D52" s="120"/>
      <c r="E52" s="120"/>
      <c r="F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 ht="16.5" customHeight="1" x14ac:dyDescent="0.3">
      <c r="A53" s="120"/>
      <c r="B53" s="120"/>
      <c r="C53" s="120"/>
      <c r="D53" s="120"/>
      <c r="E53" s="120"/>
      <c r="F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 ht="16.5" customHeight="1" x14ac:dyDescent="0.3">
      <c r="A54" s="120"/>
      <c r="B54" s="120"/>
      <c r="C54" s="120"/>
      <c r="D54" s="120"/>
      <c r="E54" s="120"/>
      <c r="F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6.5" customHeight="1" x14ac:dyDescent="0.3">
      <c r="A55" s="120"/>
      <c r="B55" s="120"/>
      <c r="C55" s="120"/>
      <c r="D55" s="120"/>
      <c r="E55" s="120"/>
      <c r="F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16.5" customHeight="1" x14ac:dyDescent="0.3">
      <c r="A56" s="120"/>
      <c r="B56" s="120"/>
      <c r="C56" s="120"/>
      <c r="D56" s="120"/>
      <c r="E56" s="120"/>
      <c r="F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16.5" customHeight="1" x14ac:dyDescent="0.3">
      <c r="A57" s="120"/>
      <c r="B57" s="120"/>
      <c r="C57" s="120"/>
      <c r="D57" s="120"/>
      <c r="E57" s="120"/>
      <c r="F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 ht="16.5" customHeight="1" x14ac:dyDescent="0.3">
      <c r="A58" s="120"/>
      <c r="B58" s="120"/>
      <c r="C58" s="120"/>
      <c r="D58" s="120"/>
      <c r="E58" s="120"/>
      <c r="F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 ht="16.5" customHeight="1" x14ac:dyDescent="0.3">
      <c r="A59" s="120"/>
      <c r="B59" s="120"/>
      <c r="C59" s="120"/>
      <c r="D59" s="120"/>
      <c r="E59" s="120"/>
      <c r="F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16.5" customHeight="1" x14ac:dyDescent="0.3">
      <c r="A60" s="120"/>
      <c r="B60" s="120"/>
      <c r="C60" s="120"/>
      <c r="D60" s="120"/>
      <c r="E60" s="120"/>
      <c r="F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 ht="16.5" customHeight="1" x14ac:dyDescent="0.3">
      <c r="A61" s="120"/>
      <c r="B61" s="120"/>
      <c r="C61" s="120"/>
      <c r="D61" s="120"/>
      <c r="E61" s="120"/>
      <c r="F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 ht="16.5" customHeight="1" x14ac:dyDescent="0.3">
      <c r="A62" s="120"/>
      <c r="B62" s="120"/>
      <c r="C62" s="120"/>
      <c r="D62" s="120"/>
      <c r="E62" s="120"/>
      <c r="F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16.5" customHeight="1" x14ac:dyDescent="0.3">
      <c r="A63" s="120"/>
      <c r="B63" s="120"/>
      <c r="C63" s="120"/>
      <c r="D63" s="120"/>
      <c r="E63" s="120"/>
      <c r="F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6.5" customHeight="1" x14ac:dyDescent="0.3">
      <c r="A64" s="120"/>
      <c r="B64" s="120"/>
      <c r="C64" s="120"/>
      <c r="D64" s="120"/>
      <c r="E64" s="120"/>
      <c r="F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16.5" customHeight="1" x14ac:dyDescent="0.3">
      <c r="A65" s="120"/>
      <c r="B65" s="120"/>
      <c r="C65" s="120"/>
      <c r="D65" s="120"/>
      <c r="E65" s="120"/>
      <c r="F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6.5" customHeight="1" x14ac:dyDescent="0.3">
      <c r="A66" s="120"/>
      <c r="B66" s="120"/>
      <c r="C66" s="120"/>
      <c r="D66" s="120"/>
      <c r="E66" s="120"/>
      <c r="F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6.5" customHeight="1" x14ac:dyDescent="0.3">
      <c r="A67" s="120"/>
      <c r="B67" s="120"/>
      <c r="C67" s="120"/>
      <c r="D67" s="120"/>
      <c r="E67" s="120"/>
      <c r="F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 ht="16.5" customHeight="1" x14ac:dyDescent="0.3">
      <c r="A68" s="120"/>
      <c r="B68" s="120"/>
      <c r="C68" s="120"/>
      <c r="D68" s="120"/>
      <c r="E68" s="120"/>
      <c r="F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 ht="16.5" customHeight="1" x14ac:dyDescent="0.3">
      <c r="A69" s="120"/>
      <c r="B69" s="120"/>
      <c r="C69" s="120"/>
      <c r="D69" s="120"/>
      <c r="E69" s="120"/>
      <c r="F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6.5" customHeight="1" x14ac:dyDescent="0.3">
      <c r="A70" s="120"/>
      <c r="B70" s="120"/>
      <c r="C70" s="120"/>
      <c r="D70" s="120"/>
      <c r="E70" s="120"/>
      <c r="F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16.5" customHeight="1" x14ac:dyDescent="0.3">
      <c r="A71" s="120"/>
      <c r="B71" s="120"/>
      <c r="C71" s="120"/>
      <c r="D71" s="120"/>
      <c r="E71" s="120"/>
      <c r="F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 ht="16.5" customHeight="1" x14ac:dyDescent="0.3">
      <c r="A72" s="120"/>
      <c r="B72" s="120"/>
      <c r="C72" s="120"/>
      <c r="D72" s="120"/>
      <c r="E72" s="120"/>
      <c r="F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16.5" customHeight="1" x14ac:dyDescent="0.3">
      <c r="A73" s="120"/>
      <c r="B73" s="120"/>
      <c r="C73" s="120"/>
      <c r="D73" s="120"/>
      <c r="E73" s="120"/>
      <c r="F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 ht="16.5" customHeight="1" x14ac:dyDescent="0.3">
      <c r="A74" s="120"/>
      <c r="B74" s="120"/>
      <c r="C74" s="120"/>
      <c r="D74" s="120"/>
      <c r="E74" s="120"/>
      <c r="F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 ht="16.5" customHeight="1" x14ac:dyDescent="0.3">
      <c r="A75" s="120"/>
      <c r="B75" s="120"/>
      <c r="C75" s="120"/>
      <c r="D75" s="120"/>
      <c r="E75" s="120"/>
      <c r="F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 ht="16.5" customHeight="1" x14ac:dyDescent="0.3">
      <c r="A76" s="120"/>
      <c r="B76" s="120"/>
      <c r="C76" s="120"/>
      <c r="D76" s="120"/>
      <c r="E76" s="120"/>
      <c r="F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 ht="16.5" customHeight="1" x14ac:dyDescent="0.3">
      <c r="A77" s="120"/>
      <c r="B77" s="120"/>
      <c r="C77" s="120"/>
      <c r="D77" s="120"/>
      <c r="E77" s="120"/>
      <c r="F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 ht="16.5" customHeight="1" x14ac:dyDescent="0.3">
      <c r="A78" s="120"/>
      <c r="B78" s="120"/>
      <c r="C78" s="120"/>
      <c r="D78" s="120"/>
      <c r="E78" s="120"/>
      <c r="F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 ht="16.5" customHeight="1" x14ac:dyDescent="0.3">
      <c r="A79" s="120"/>
      <c r="B79" s="120"/>
      <c r="C79" s="120"/>
      <c r="D79" s="120"/>
      <c r="E79" s="120"/>
      <c r="F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 ht="16.5" customHeight="1" x14ac:dyDescent="0.3">
      <c r="A80" s="120"/>
      <c r="B80" s="120"/>
      <c r="C80" s="120"/>
      <c r="D80" s="120"/>
      <c r="E80" s="120"/>
      <c r="F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 ht="16.5" customHeight="1" x14ac:dyDescent="0.3">
      <c r="A81" s="120"/>
      <c r="B81" s="120"/>
      <c r="C81" s="120"/>
      <c r="D81" s="120"/>
      <c r="E81" s="120"/>
      <c r="F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16.5" customHeight="1" x14ac:dyDescent="0.3">
      <c r="A82" s="120"/>
      <c r="B82" s="120"/>
      <c r="C82" s="120"/>
      <c r="D82" s="120"/>
      <c r="E82" s="120"/>
      <c r="F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 ht="16.5" customHeight="1" x14ac:dyDescent="0.3">
      <c r="A83" s="120"/>
      <c r="B83" s="120"/>
      <c r="C83" s="120"/>
      <c r="D83" s="120"/>
      <c r="E83" s="120"/>
      <c r="F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6.5" customHeight="1" x14ac:dyDescent="0.3">
      <c r="A84" s="120"/>
      <c r="B84" s="120"/>
      <c r="C84" s="120"/>
      <c r="D84" s="120"/>
      <c r="E84" s="120"/>
      <c r="F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 ht="16.5" customHeight="1" x14ac:dyDescent="0.3">
      <c r="A85" s="120"/>
      <c r="B85" s="120"/>
      <c r="C85" s="120"/>
      <c r="D85" s="120"/>
      <c r="E85" s="120"/>
      <c r="F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 ht="16.5" customHeight="1" x14ac:dyDescent="0.3">
      <c r="A86" s="120"/>
      <c r="B86" s="120"/>
      <c r="C86" s="120"/>
      <c r="D86" s="120"/>
      <c r="E86" s="120"/>
      <c r="F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16.5" customHeight="1" x14ac:dyDescent="0.3">
      <c r="A87" s="120"/>
      <c r="B87" s="120"/>
      <c r="C87" s="120"/>
      <c r="D87" s="120"/>
      <c r="E87" s="120"/>
      <c r="F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 ht="16.5" customHeight="1" x14ac:dyDescent="0.3">
      <c r="A88" s="120"/>
      <c r="B88" s="120"/>
      <c r="C88" s="120"/>
      <c r="D88" s="120"/>
      <c r="E88" s="120"/>
      <c r="F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16.5" customHeight="1" x14ac:dyDescent="0.3">
      <c r="A89" s="120"/>
      <c r="B89" s="120"/>
      <c r="C89" s="120"/>
      <c r="D89" s="120"/>
      <c r="E89" s="120"/>
      <c r="F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 ht="16.5" customHeight="1" x14ac:dyDescent="0.3">
      <c r="A90" s="120"/>
      <c r="B90" s="120"/>
      <c r="C90" s="120"/>
      <c r="D90" s="120"/>
      <c r="E90" s="120"/>
      <c r="F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 ht="16.5" customHeight="1" x14ac:dyDescent="0.3">
      <c r="A91" s="120"/>
      <c r="B91" s="120"/>
      <c r="C91" s="120"/>
      <c r="D91" s="120"/>
      <c r="E91" s="120"/>
      <c r="F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 ht="16.5" customHeight="1" x14ac:dyDescent="0.3">
      <c r="A92" s="120"/>
      <c r="B92" s="120"/>
      <c r="C92" s="120"/>
      <c r="D92" s="120"/>
      <c r="E92" s="120"/>
      <c r="F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ht="16.5" customHeight="1" x14ac:dyDescent="0.3">
      <c r="A93" s="120"/>
      <c r="B93" s="120"/>
      <c r="C93" s="120"/>
      <c r="D93" s="120"/>
      <c r="E93" s="120"/>
      <c r="F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 ht="16.5" customHeight="1" x14ac:dyDescent="0.3">
      <c r="A94" s="120"/>
      <c r="B94" s="120"/>
      <c r="C94" s="120"/>
      <c r="D94" s="120"/>
      <c r="E94" s="120"/>
      <c r="F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 ht="16.5" customHeight="1" x14ac:dyDescent="0.3">
      <c r="A95" s="120"/>
      <c r="B95" s="120"/>
      <c r="C95" s="120"/>
      <c r="D95" s="120"/>
      <c r="E95" s="120"/>
      <c r="F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 ht="16.5" customHeight="1" x14ac:dyDescent="0.3">
      <c r="A96" s="120"/>
      <c r="B96" s="120"/>
      <c r="C96" s="120"/>
      <c r="D96" s="120"/>
      <c r="E96" s="120"/>
      <c r="F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 ht="16.5" customHeight="1" x14ac:dyDescent="0.3">
      <c r="A97" s="120"/>
      <c r="B97" s="120"/>
      <c r="C97" s="120"/>
      <c r="D97" s="120"/>
      <c r="E97" s="120"/>
      <c r="F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 ht="16.5" customHeight="1" x14ac:dyDescent="0.3">
      <c r="A98" s="120"/>
      <c r="B98" s="120"/>
      <c r="C98" s="120"/>
      <c r="D98" s="120"/>
      <c r="E98" s="120"/>
      <c r="F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6.5" customHeight="1" x14ac:dyDescent="0.3">
      <c r="A99" s="120"/>
      <c r="B99" s="120"/>
      <c r="C99" s="120"/>
      <c r="D99" s="120"/>
      <c r="E99" s="120"/>
      <c r="F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 ht="16.5" customHeight="1" x14ac:dyDescent="0.3">
      <c r="A100" s="120"/>
      <c r="B100" s="120"/>
      <c r="C100" s="120"/>
      <c r="D100" s="120"/>
      <c r="E100" s="120"/>
      <c r="F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 ht="16.5" customHeight="1" x14ac:dyDescent="0.3">
      <c r="A101" s="120"/>
      <c r="B101" s="120"/>
      <c r="C101" s="120"/>
      <c r="D101" s="120"/>
      <c r="E101" s="120"/>
      <c r="F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 ht="16.5" customHeight="1" x14ac:dyDescent="0.3">
      <c r="A102" s="120"/>
      <c r="B102" s="120"/>
      <c r="C102" s="120"/>
      <c r="D102" s="120"/>
      <c r="E102" s="120"/>
      <c r="F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 ht="16.5" customHeight="1" x14ac:dyDescent="0.3">
      <c r="A103" s="120"/>
      <c r="B103" s="120"/>
      <c r="C103" s="120"/>
      <c r="D103" s="120"/>
      <c r="E103" s="120"/>
      <c r="F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 ht="16.5" customHeight="1" x14ac:dyDescent="0.3">
      <c r="A104" s="120"/>
      <c r="B104" s="120"/>
      <c r="C104" s="120"/>
      <c r="D104" s="120"/>
      <c r="E104" s="120"/>
      <c r="F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 ht="16.5" customHeight="1" x14ac:dyDescent="0.3">
      <c r="A105" s="120"/>
      <c r="B105" s="120"/>
      <c r="C105" s="120"/>
      <c r="D105" s="120"/>
      <c r="E105" s="120"/>
      <c r="F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 ht="16.5" customHeight="1" x14ac:dyDescent="0.3">
      <c r="A106" s="120"/>
      <c r="B106" s="120"/>
      <c r="C106" s="120"/>
      <c r="D106" s="120"/>
      <c r="E106" s="120"/>
      <c r="F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 ht="16.5" customHeight="1" x14ac:dyDescent="0.3">
      <c r="A107" s="120"/>
      <c r="B107" s="120"/>
      <c r="C107" s="120"/>
      <c r="D107" s="120"/>
      <c r="E107" s="120"/>
      <c r="F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 ht="16.5" customHeight="1" x14ac:dyDescent="0.3">
      <c r="A108" s="120"/>
      <c r="B108" s="120"/>
      <c r="C108" s="120"/>
      <c r="D108" s="120"/>
      <c r="E108" s="120"/>
      <c r="F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 ht="16.5" customHeight="1" x14ac:dyDescent="0.3">
      <c r="A109" s="120"/>
      <c r="B109" s="120"/>
      <c r="C109" s="120"/>
      <c r="D109" s="120"/>
      <c r="E109" s="120"/>
      <c r="F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 ht="16.5" customHeight="1" x14ac:dyDescent="0.3">
      <c r="A110" s="120"/>
      <c r="B110" s="120"/>
      <c r="C110" s="120"/>
      <c r="D110" s="120"/>
      <c r="E110" s="120"/>
      <c r="F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 ht="16.5" customHeight="1" x14ac:dyDescent="0.3">
      <c r="A111" s="120"/>
      <c r="B111" s="120"/>
      <c r="C111" s="120"/>
      <c r="D111" s="120"/>
      <c r="E111" s="120"/>
      <c r="F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 ht="16.5" customHeight="1" x14ac:dyDescent="0.3">
      <c r="A112" s="120"/>
      <c r="B112" s="120"/>
      <c r="C112" s="120"/>
      <c r="D112" s="120"/>
      <c r="E112" s="120"/>
      <c r="F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 ht="16.5" customHeight="1" x14ac:dyDescent="0.3">
      <c r="A113" s="120"/>
      <c r="B113" s="120"/>
      <c r="C113" s="120"/>
      <c r="D113" s="120"/>
      <c r="E113" s="120"/>
      <c r="F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 ht="16.5" customHeight="1" x14ac:dyDescent="0.3">
      <c r="A114" s="120"/>
      <c r="B114" s="120"/>
      <c r="C114" s="120"/>
      <c r="D114" s="120"/>
      <c r="E114" s="120"/>
      <c r="F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 ht="16.5" customHeight="1" x14ac:dyDescent="0.3">
      <c r="A115" s="120"/>
      <c r="B115" s="120"/>
      <c r="C115" s="120"/>
      <c r="D115" s="120"/>
      <c r="E115" s="120"/>
      <c r="F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 ht="16.5" customHeight="1" x14ac:dyDescent="0.3">
      <c r="A116" s="120"/>
      <c r="B116" s="120"/>
      <c r="C116" s="120"/>
      <c r="D116" s="120"/>
      <c r="E116" s="120"/>
      <c r="F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 ht="16.5" customHeight="1" x14ac:dyDescent="0.3">
      <c r="A117" s="120"/>
      <c r="B117" s="120"/>
      <c r="C117" s="120"/>
      <c r="D117" s="120"/>
      <c r="E117" s="120"/>
      <c r="F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 ht="16.5" customHeight="1" x14ac:dyDescent="0.3">
      <c r="A118" s="120"/>
      <c r="B118" s="120"/>
      <c r="C118" s="120"/>
      <c r="D118" s="120"/>
      <c r="E118" s="120"/>
      <c r="F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6.5" customHeight="1" x14ac:dyDescent="0.3">
      <c r="A119" s="120"/>
      <c r="B119" s="120"/>
      <c r="C119" s="120"/>
      <c r="D119" s="120"/>
      <c r="E119" s="120"/>
      <c r="F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6.5" customHeight="1" x14ac:dyDescent="0.3">
      <c r="A120" s="120"/>
      <c r="B120" s="120"/>
      <c r="C120" s="120"/>
      <c r="D120" s="120"/>
      <c r="E120" s="120"/>
      <c r="F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6.5" customHeight="1" x14ac:dyDescent="0.3">
      <c r="A121" s="120"/>
      <c r="B121" s="120"/>
      <c r="C121" s="120"/>
      <c r="D121" s="120"/>
      <c r="E121" s="120"/>
      <c r="F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 ht="16.5" customHeight="1" x14ac:dyDescent="0.3">
      <c r="A122" s="120"/>
      <c r="B122" s="120"/>
      <c r="C122" s="120"/>
      <c r="D122" s="120"/>
      <c r="E122" s="120"/>
      <c r="F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 ht="16.5" customHeight="1" x14ac:dyDescent="0.3">
      <c r="A123" s="120"/>
      <c r="B123" s="120"/>
      <c r="C123" s="120"/>
      <c r="D123" s="120"/>
      <c r="E123" s="120"/>
      <c r="F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 ht="16.5" customHeight="1" x14ac:dyDescent="0.3">
      <c r="A124" s="120"/>
      <c r="B124" s="120"/>
      <c r="C124" s="120"/>
      <c r="D124" s="120"/>
      <c r="E124" s="120"/>
      <c r="F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 ht="16.5" customHeight="1" x14ac:dyDescent="0.3">
      <c r="A125" s="120"/>
      <c r="B125" s="120"/>
      <c r="C125" s="120"/>
      <c r="D125" s="120"/>
      <c r="E125" s="120"/>
      <c r="F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 ht="16.5" customHeight="1" x14ac:dyDescent="0.3">
      <c r="A126" s="120"/>
      <c r="B126" s="120"/>
      <c r="C126" s="120"/>
      <c r="D126" s="120"/>
      <c r="E126" s="120"/>
      <c r="F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 ht="16.5" customHeight="1" x14ac:dyDescent="0.3">
      <c r="A127" s="120"/>
      <c r="B127" s="120"/>
      <c r="C127" s="120"/>
      <c r="D127" s="120"/>
      <c r="E127" s="120"/>
      <c r="F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 ht="16.5" customHeight="1" x14ac:dyDescent="0.3">
      <c r="A128" s="120"/>
      <c r="B128" s="120"/>
      <c r="C128" s="120"/>
      <c r="D128" s="120"/>
      <c r="E128" s="120"/>
      <c r="F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16.5" customHeight="1" x14ac:dyDescent="0.3">
      <c r="A129" s="120"/>
      <c r="B129" s="120"/>
      <c r="C129" s="120"/>
      <c r="D129" s="120"/>
      <c r="E129" s="120"/>
      <c r="F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16.5" customHeight="1" x14ac:dyDescent="0.3">
      <c r="A130" s="120"/>
      <c r="B130" s="120"/>
      <c r="C130" s="120"/>
      <c r="D130" s="120"/>
      <c r="E130" s="120"/>
      <c r="F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 ht="16.5" customHeight="1" x14ac:dyDescent="0.3">
      <c r="A131" s="120"/>
      <c r="B131" s="120"/>
      <c r="C131" s="120"/>
      <c r="D131" s="120"/>
      <c r="E131" s="120"/>
      <c r="F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 ht="16.5" customHeight="1" x14ac:dyDescent="0.3">
      <c r="A132" s="120"/>
      <c r="B132" s="120"/>
      <c r="C132" s="120"/>
      <c r="D132" s="120"/>
      <c r="E132" s="120"/>
      <c r="F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 ht="16.5" customHeight="1" x14ac:dyDescent="0.3">
      <c r="A133" s="120"/>
      <c r="B133" s="120"/>
      <c r="C133" s="120"/>
      <c r="D133" s="120"/>
      <c r="E133" s="120"/>
      <c r="F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16.5" customHeight="1" x14ac:dyDescent="0.3">
      <c r="A134" s="120"/>
      <c r="B134" s="120"/>
      <c r="C134" s="120"/>
      <c r="D134" s="120"/>
      <c r="E134" s="120"/>
      <c r="F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 ht="16.5" customHeight="1" x14ac:dyDescent="0.3">
      <c r="A135" s="120"/>
      <c r="B135" s="120"/>
      <c r="C135" s="120"/>
      <c r="D135" s="120"/>
      <c r="E135" s="120"/>
      <c r="F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 ht="16.5" customHeight="1" x14ac:dyDescent="0.3">
      <c r="A136" s="120"/>
      <c r="B136" s="120"/>
      <c r="C136" s="120"/>
      <c r="D136" s="120"/>
      <c r="E136" s="120"/>
      <c r="F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 ht="16.5" customHeight="1" x14ac:dyDescent="0.3">
      <c r="A137" s="120"/>
      <c r="B137" s="120"/>
      <c r="C137" s="120"/>
      <c r="D137" s="120"/>
      <c r="E137" s="120"/>
      <c r="F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 ht="16.5" customHeight="1" x14ac:dyDescent="0.3">
      <c r="A138" s="120"/>
      <c r="B138" s="120"/>
      <c r="C138" s="120"/>
      <c r="D138" s="120"/>
      <c r="E138" s="120"/>
      <c r="F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 ht="16.5" customHeight="1" x14ac:dyDescent="0.3">
      <c r="A139" s="120"/>
      <c r="B139" s="120"/>
      <c r="C139" s="120"/>
      <c r="D139" s="120"/>
      <c r="E139" s="120"/>
      <c r="F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 ht="16.5" customHeight="1" x14ac:dyDescent="0.3">
      <c r="A140" s="120"/>
      <c r="B140" s="120"/>
      <c r="C140" s="120"/>
      <c r="D140" s="120"/>
      <c r="E140" s="120"/>
      <c r="F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 ht="16.5" customHeight="1" x14ac:dyDescent="0.3">
      <c r="A141" s="120"/>
      <c r="B141" s="120"/>
      <c r="C141" s="120"/>
      <c r="D141" s="120"/>
      <c r="E141" s="120"/>
      <c r="F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6.5" customHeight="1" x14ac:dyDescent="0.3">
      <c r="A142" s="120"/>
      <c r="B142" s="120"/>
      <c r="C142" s="120"/>
      <c r="D142" s="120"/>
      <c r="E142" s="120"/>
      <c r="F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 ht="16.5" customHeight="1" x14ac:dyDescent="0.3">
      <c r="A143" s="120"/>
      <c r="B143" s="120"/>
      <c r="C143" s="120"/>
      <c r="D143" s="120"/>
      <c r="E143" s="120"/>
      <c r="F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 ht="16.5" customHeight="1" x14ac:dyDescent="0.3">
      <c r="A144" s="120"/>
      <c r="B144" s="120"/>
      <c r="C144" s="120"/>
      <c r="D144" s="120"/>
      <c r="E144" s="120"/>
      <c r="F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 ht="16.5" customHeight="1" x14ac:dyDescent="0.3">
      <c r="A145" s="120"/>
      <c r="B145" s="120"/>
      <c r="C145" s="120"/>
      <c r="D145" s="120"/>
      <c r="E145" s="120"/>
      <c r="F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 ht="16.5" customHeight="1" x14ac:dyDescent="0.3">
      <c r="A146" s="120"/>
      <c r="B146" s="120"/>
      <c r="C146" s="120"/>
      <c r="D146" s="120"/>
      <c r="E146" s="120"/>
      <c r="F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 ht="16.5" customHeight="1" x14ac:dyDescent="0.3">
      <c r="A147" s="120"/>
      <c r="B147" s="120"/>
      <c r="C147" s="120"/>
      <c r="D147" s="120"/>
      <c r="E147" s="120"/>
      <c r="F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 ht="16.5" customHeight="1" x14ac:dyDescent="0.3">
      <c r="A148" s="120"/>
      <c r="B148" s="120"/>
      <c r="C148" s="120"/>
      <c r="D148" s="120"/>
      <c r="E148" s="120"/>
      <c r="F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 ht="16.5" customHeight="1" x14ac:dyDescent="0.3">
      <c r="A149" s="120"/>
      <c r="B149" s="120"/>
      <c r="C149" s="120"/>
      <c r="D149" s="120"/>
      <c r="E149" s="120"/>
      <c r="F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 ht="16.5" customHeight="1" x14ac:dyDescent="0.3">
      <c r="A150" s="120"/>
      <c r="B150" s="120"/>
      <c r="C150" s="120"/>
      <c r="D150" s="120"/>
      <c r="E150" s="120"/>
      <c r="F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 ht="16.5" customHeight="1" x14ac:dyDescent="0.3">
      <c r="A151" s="120"/>
      <c r="B151" s="120"/>
      <c r="C151" s="120"/>
      <c r="D151" s="120"/>
      <c r="E151" s="120"/>
      <c r="F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 ht="16.5" customHeight="1" x14ac:dyDescent="0.3">
      <c r="A152" s="120"/>
      <c r="B152" s="120"/>
      <c r="C152" s="120"/>
      <c r="D152" s="120"/>
      <c r="E152" s="120"/>
      <c r="F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 ht="16.5" customHeight="1" x14ac:dyDescent="0.3">
      <c r="A153" s="120"/>
      <c r="B153" s="120"/>
      <c r="C153" s="120"/>
      <c r="D153" s="120"/>
      <c r="E153" s="120"/>
      <c r="F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 ht="16.5" customHeight="1" x14ac:dyDescent="0.3">
      <c r="A154" s="120"/>
      <c r="B154" s="120"/>
      <c r="C154" s="120"/>
      <c r="D154" s="120"/>
      <c r="E154" s="120"/>
      <c r="F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 ht="16.5" customHeight="1" x14ac:dyDescent="0.3">
      <c r="A155" s="120"/>
      <c r="B155" s="120"/>
      <c r="C155" s="120"/>
      <c r="D155" s="120"/>
      <c r="E155" s="120"/>
      <c r="F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 ht="16.5" customHeight="1" x14ac:dyDescent="0.3">
      <c r="A156" s="120"/>
      <c r="B156" s="120"/>
      <c r="C156" s="120"/>
      <c r="D156" s="120"/>
      <c r="E156" s="120"/>
      <c r="F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 ht="16.5" customHeight="1" x14ac:dyDescent="0.3">
      <c r="A157" s="120"/>
      <c r="B157" s="120"/>
      <c r="C157" s="120"/>
      <c r="D157" s="120"/>
      <c r="E157" s="120"/>
      <c r="F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 ht="16.5" customHeight="1" x14ac:dyDescent="0.3">
      <c r="A158" s="120"/>
      <c r="B158" s="120"/>
      <c r="C158" s="120"/>
      <c r="D158" s="120"/>
      <c r="E158" s="120"/>
      <c r="F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 ht="16.5" customHeight="1" x14ac:dyDescent="0.3">
      <c r="A159" s="120"/>
      <c r="B159" s="120"/>
      <c r="C159" s="120"/>
      <c r="D159" s="120"/>
      <c r="E159" s="120"/>
      <c r="F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 ht="16.5" customHeight="1" x14ac:dyDescent="0.3">
      <c r="A160" s="120"/>
      <c r="B160" s="120"/>
      <c r="C160" s="120"/>
      <c r="D160" s="120"/>
      <c r="E160" s="120"/>
      <c r="F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 ht="16.5" customHeight="1" x14ac:dyDescent="0.3">
      <c r="A161" s="120"/>
      <c r="B161" s="120"/>
      <c r="C161" s="120"/>
      <c r="D161" s="120"/>
      <c r="E161" s="120"/>
      <c r="F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 ht="16.5" customHeight="1" x14ac:dyDescent="0.3">
      <c r="A162" s="120"/>
      <c r="B162" s="120"/>
      <c r="C162" s="120"/>
      <c r="D162" s="120"/>
      <c r="E162" s="120"/>
      <c r="F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ht="16.5" customHeight="1" x14ac:dyDescent="0.3">
      <c r="A163" s="120"/>
      <c r="B163" s="120"/>
      <c r="C163" s="120"/>
      <c r="D163" s="120"/>
      <c r="E163" s="120"/>
      <c r="F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ht="16.5" customHeight="1" x14ac:dyDescent="0.3">
      <c r="A164" s="120"/>
      <c r="B164" s="120"/>
      <c r="C164" s="120"/>
      <c r="D164" s="120"/>
      <c r="E164" s="120"/>
      <c r="F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 ht="16.5" customHeight="1" x14ac:dyDescent="0.3">
      <c r="A165" s="120"/>
      <c r="B165" s="120"/>
      <c r="C165" s="120"/>
      <c r="D165" s="120"/>
      <c r="E165" s="120"/>
      <c r="F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 ht="16.5" customHeight="1" x14ac:dyDescent="0.3">
      <c r="A166" s="120"/>
      <c r="B166" s="120"/>
      <c r="C166" s="120"/>
      <c r="D166" s="120"/>
      <c r="E166" s="120"/>
      <c r="F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 ht="16.5" customHeight="1" x14ac:dyDescent="0.3">
      <c r="A167" s="120"/>
      <c r="B167" s="120"/>
      <c r="C167" s="120"/>
      <c r="D167" s="120"/>
      <c r="E167" s="120"/>
      <c r="F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 ht="16.5" customHeight="1" x14ac:dyDescent="0.3">
      <c r="A168" s="120"/>
      <c r="B168" s="120"/>
      <c r="C168" s="120"/>
      <c r="D168" s="120"/>
      <c r="E168" s="120"/>
      <c r="F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 ht="16.5" customHeight="1" x14ac:dyDescent="0.3">
      <c r="A169" s="120"/>
      <c r="B169" s="120"/>
      <c r="C169" s="120"/>
      <c r="D169" s="120"/>
      <c r="E169" s="120"/>
      <c r="F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 ht="16.5" customHeight="1" x14ac:dyDescent="0.3">
      <c r="A170" s="120"/>
      <c r="B170" s="120"/>
      <c r="C170" s="120"/>
      <c r="D170" s="120"/>
      <c r="E170" s="120"/>
      <c r="F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 ht="16.5" customHeight="1" x14ac:dyDescent="0.3">
      <c r="A171" s="120"/>
      <c r="B171" s="120"/>
      <c r="C171" s="120"/>
      <c r="D171" s="120"/>
      <c r="E171" s="120"/>
      <c r="F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 ht="16.5" customHeight="1" x14ac:dyDescent="0.3">
      <c r="A172" s="120"/>
      <c r="B172" s="120"/>
      <c r="C172" s="120"/>
      <c r="D172" s="120"/>
      <c r="E172" s="120"/>
      <c r="F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 ht="16.5" customHeight="1" x14ac:dyDescent="0.3">
      <c r="A173" s="120"/>
      <c r="B173" s="120"/>
      <c r="C173" s="120"/>
      <c r="D173" s="120"/>
      <c r="E173" s="120"/>
      <c r="F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 ht="16.5" customHeight="1" x14ac:dyDescent="0.3">
      <c r="A174" s="120"/>
      <c r="B174" s="120"/>
      <c r="C174" s="120"/>
      <c r="D174" s="120"/>
      <c r="E174" s="120"/>
      <c r="F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 ht="16.5" customHeight="1" x14ac:dyDescent="0.3">
      <c r="A175" s="120"/>
      <c r="B175" s="120"/>
      <c r="C175" s="120"/>
      <c r="D175" s="120"/>
      <c r="E175" s="120"/>
      <c r="F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 ht="16.5" customHeight="1" x14ac:dyDescent="0.3">
      <c r="A176" s="120"/>
      <c r="B176" s="120"/>
      <c r="C176" s="120"/>
      <c r="D176" s="120"/>
      <c r="E176" s="120"/>
      <c r="F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 ht="16.5" customHeight="1" x14ac:dyDescent="0.3">
      <c r="A177" s="120"/>
      <c r="B177" s="120"/>
      <c r="C177" s="120"/>
      <c r="D177" s="120"/>
      <c r="E177" s="120"/>
      <c r="F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 ht="16.5" customHeight="1" x14ac:dyDescent="0.3">
      <c r="A178" s="120"/>
      <c r="B178" s="120"/>
      <c r="C178" s="120"/>
      <c r="D178" s="120"/>
      <c r="E178" s="120"/>
      <c r="F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 ht="16.5" customHeight="1" x14ac:dyDescent="0.3">
      <c r="A179" s="120"/>
      <c r="B179" s="120"/>
      <c r="C179" s="120"/>
      <c r="D179" s="120"/>
      <c r="E179" s="120"/>
      <c r="F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 ht="16.5" customHeight="1" x14ac:dyDescent="0.3">
      <c r="A180" s="120"/>
      <c r="B180" s="120"/>
      <c r="C180" s="120"/>
      <c r="D180" s="120"/>
      <c r="E180" s="120"/>
      <c r="F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 ht="16.5" customHeight="1" x14ac:dyDescent="0.3">
      <c r="A181" s="120"/>
      <c r="B181" s="120"/>
      <c r="C181" s="120"/>
      <c r="D181" s="120"/>
      <c r="E181" s="120"/>
      <c r="F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 ht="16.5" customHeight="1" x14ac:dyDescent="0.3">
      <c r="A182" s="120"/>
      <c r="B182" s="120"/>
      <c r="C182" s="120"/>
      <c r="D182" s="120"/>
      <c r="E182" s="120"/>
      <c r="F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 ht="16.5" customHeight="1" x14ac:dyDescent="0.3">
      <c r="A183" s="120"/>
      <c r="B183" s="120"/>
      <c r="C183" s="120"/>
      <c r="D183" s="120"/>
      <c r="E183" s="120"/>
      <c r="F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 ht="16.5" customHeight="1" x14ac:dyDescent="0.3">
      <c r="A184" s="120"/>
      <c r="B184" s="120"/>
      <c r="C184" s="120"/>
      <c r="D184" s="120"/>
      <c r="E184" s="120"/>
      <c r="F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 ht="16.5" customHeight="1" x14ac:dyDescent="0.3">
      <c r="A185" s="120"/>
      <c r="B185" s="120"/>
      <c r="C185" s="120"/>
      <c r="D185" s="120"/>
      <c r="E185" s="120"/>
      <c r="F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 ht="16.5" customHeight="1" x14ac:dyDescent="0.3">
      <c r="A186" s="120"/>
      <c r="B186" s="120"/>
      <c r="C186" s="120"/>
      <c r="D186" s="120"/>
      <c r="E186" s="120"/>
      <c r="F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 ht="16.5" customHeight="1" x14ac:dyDescent="0.3">
      <c r="A187" s="120"/>
      <c r="B187" s="120"/>
      <c r="C187" s="120"/>
      <c r="D187" s="120"/>
      <c r="E187" s="120"/>
      <c r="F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 ht="16.5" customHeight="1" x14ac:dyDescent="0.3">
      <c r="A188" s="120"/>
      <c r="B188" s="120"/>
      <c r="C188" s="120"/>
      <c r="D188" s="120"/>
      <c r="E188" s="120"/>
      <c r="F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 ht="16.5" customHeight="1" x14ac:dyDescent="0.3">
      <c r="A189" s="120"/>
      <c r="B189" s="120"/>
      <c r="C189" s="120"/>
      <c r="D189" s="120"/>
      <c r="E189" s="120"/>
      <c r="F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 ht="16.5" customHeight="1" x14ac:dyDescent="0.3">
      <c r="A190" s="120"/>
      <c r="B190" s="120"/>
      <c r="C190" s="120"/>
      <c r="D190" s="120"/>
      <c r="E190" s="120"/>
      <c r="F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 ht="16.5" customHeight="1" x14ac:dyDescent="0.3">
      <c r="A191" s="120"/>
      <c r="B191" s="120"/>
      <c r="C191" s="120"/>
      <c r="D191" s="120"/>
      <c r="E191" s="120"/>
      <c r="F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 ht="16.5" customHeight="1" x14ac:dyDescent="0.3">
      <c r="A192" s="120"/>
      <c r="B192" s="120"/>
      <c r="C192" s="120"/>
      <c r="D192" s="120"/>
      <c r="E192" s="120"/>
      <c r="F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 ht="16.5" customHeight="1" x14ac:dyDescent="0.3">
      <c r="A193" s="120"/>
      <c r="B193" s="120"/>
      <c r="C193" s="120"/>
      <c r="D193" s="120"/>
      <c r="E193" s="120"/>
      <c r="F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 ht="16.5" customHeight="1" x14ac:dyDescent="0.3">
      <c r="A194" s="120"/>
      <c r="B194" s="120"/>
      <c r="C194" s="120"/>
      <c r="D194" s="120"/>
      <c r="E194" s="120"/>
      <c r="F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 ht="16.5" customHeight="1" x14ac:dyDescent="0.3">
      <c r="A195" s="120"/>
      <c r="B195" s="120"/>
      <c r="C195" s="120"/>
      <c r="D195" s="120"/>
      <c r="E195" s="120"/>
      <c r="F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 ht="16.5" customHeight="1" x14ac:dyDescent="0.3">
      <c r="A196" s="120"/>
      <c r="B196" s="120"/>
      <c r="C196" s="120"/>
      <c r="D196" s="120"/>
      <c r="E196" s="120"/>
      <c r="F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 ht="16.5" customHeight="1" x14ac:dyDescent="0.3">
      <c r="A197" s="120"/>
      <c r="B197" s="120"/>
      <c r="C197" s="120"/>
      <c r="D197" s="120"/>
      <c r="E197" s="120"/>
      <c r="F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 ht="16.5" customHeight="1" x14ac:dyDescent="0.3">
      <c r="A198" s="120"/>
      <c r="B198" s="120"/>
      <c r="C198" s="120"/>
      <c r="D198" s="120"/>
      <c r="E198" s="120"/>
      <c r="F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 ht="16.5" customHeight="1" x14ac:dyDescent="0.3">
      <c r="A199" s="120"/>
      <c r="B199" s="120"/>
      <c r="C199" s="120"/>
      <c r="D199" s="120"/>
      <c r="E199" s="120"/>
      <c r="F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 ht="16.5" customHeight="1" x14ac:dyDescent="0.3">
      <c r="A200" s="120"/>
      <c r="B200" s="120"/>
      <c r="C200" s="120"/>
      <c r="D200" s="120"/>
      <c r="E200" s="120"/>
      <c r="F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 ht="16.5" customHeight="1" x14ac:dyDescent="0.3">
      <c r="A201" s="120"/>
      <c r="B201" s="120"/>
      <c r="C201" s="120"/>
      <c r="D201" s="120"/>
      <c r="E201" s="120"/>
      <c r="F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 ht="16.5" customHeight="1" x14ac:dyDescent="0.3">
      <c r="A202" s="120"/>
      <c r="B202" s="120"/>
      <c r="C202" s="120"/>
      <c r="D202" s="120"/>
      <c r="E202" s="120"/>
      <c r="F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 ht="16.5" customHeight="1" x14ac:dyDescent="0.3">
      <c r="A203" s="120"/>
      <c r="B203" s="120"/>
      <c r="C203" s="120"/>
      <c r="D203" s="120"/>
      <c r="E203" s="120"/>
      <c r="F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 ht="16.5" customHeight="1" x14ac:dyDescent="0.3">
      <c r="A204" s="120"/>
      <c r="B204" s="120"/>
      <c r="C204" s="120"/>
      <c r="D204" s="120"/>
      <c r="E204" s="120"/>
      <c r="F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 ht="16.5" customHeight="1" x14ac:dyDescent="0.3">
      <c r="A205" s="120"/>
      <c r="B205" s="120"/>
      <c r="C205" s="120"/>
      <c r="D205" s="120"/>
      <c r="E205" s="120"/>
      <c r="F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16.5" customHeight="1" x14ac:dyDescent="0.3">
      <c r="A206" s="120"/>
      <c r="B206" s="120"/>
      <c r="C206" s="120"/>
      <c r="D206" s="120"/>
      <c r="E206" s="120"/>
      <c r="F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16.5" customHeight="1" x14ac:dyDescent="0.3">
      <c r="A207" s="120"/>
      <c r="B207" s="120"/>
      <c r="C207" s="120"/>
      <c r="D207" s="120"/>
      <c r="E207" s="120"/>
      <c r="F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16.5" customHeight="1" x14ac:dyDescent="0.3">
      <c r="A208" s="120"/>
      <c r="B208" s="120"/>
      <c r="C208" s="120"/>
      <c r="D208" s="120"/>
      <c r="E208" s="120"/>
      <c r="F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16.5" customHeight="1" x14ac:dyDescent="0.3">
      <c r="A209" s="120"/>
      <c r="B209" s="120"/>
      <c r="C209" s="120"/>
      <c r="D209" s="120"/>
      <c r="E209" s="120"/>
      <c r="F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 ht="16.5" customHeight="1" x14ac:dyDescent="0.3">
      <c r="A210" s="120"/>
      <c r="B210" s="120"/>
      <c r="C210" s="120"/>
      <c r="D210" s="120"/>
      <c r="E210" s="120"/>
      <c r="F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 ht="16.5" customHeight="1" x14ac:dyDescent="0.3">
      <c r="A211" s="120"/>
      <c r="B211" s="120"/>
      <c r="C211" s="120"/>
      <c r="D211" s="120"/>
      <c r="E211" s="120"/>
      <c r="F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 ht="16.5" customHeight="1" x14ac:dyDescent="0.3">
      <c r="A212" s="120"/>
      <c r="B212" s="120"/>
      <c r="C212" s="120"/>
      <c r="D212" s="120"/>
      <c r="E212" s="120"/>
      <c r="F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 ht="16.5" customHeight="1" x14ac:dyDescent="0.3">
      <c r="A213" s="120"/>
      <c r="B213" s="120"/>
      <c r="C213" s="120"/>
      <c r="D213" s="120"/>
      <c r="E213" s="120"/>
      <c r="F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 ht="16.5" customHeight="1" x14ac:dyDescent="0.3">
      <c r="A214" s="120"/>
      <c r="B214" s="120"/>
      <c r="C214" s="120"/>
      <c r="D214" s="120"/>
      <c r="E214" s="120"/>
      <c r="F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 ht="16.5" customHeight="1" x14ac:dyDescent="0.3">
      <c r="A215" s="120"/>
      <c r="B215" s="120"/>
      <c r="C215" s="120"/>
      <c r="D215" s="120"/>
      <c r="E215" s="120"/>
      <c r="F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 ht="16.5" customHeight="1" x14ac:dyDescent="0.3">
      <c r="A216" s="120"/>
      <c r="B216" s="120"/>
      <c r="C216" s="120"/>
      <c r="D216" s="120"/>
      <c r="E216" s="120"/>
      <c r="F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 ht="16.5" customHeight="1" x14ac:dyDescent="0.3">
      <c r="A217" s="120"/>
      <c r="B217" s="120"/>
      <c r="C217" s="120"/>
      <c r="D217" s="120"/>
      <c r="E217" s="120"/>
      <c r="F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 ht="16.5" customHeight="1" x14ac:dyDescent="0.3">
      <c r="A218" s="120"/>
      <c r="B218" s="120"/>
      <c r="C218" s="120"/>
      <c r="D218" s="120"/>
      <c r="E218" s="120"/>
      <c r="F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 ht="16.5" customHeight="1" x14ac:dyDescent="0.3">
      <c r="A219" s="120"/>
      <c r="B219" s="120"/>
      <c r="C219" s="120"/>
      <c r="D219" s="120"/>
      <c r="E219" s="120"/>
      <c r="F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 ht="16.5" customHeight="1" x14ac:dyDescent="0.3">
      <c r="A220" s="120"/>
      <c r="B220" s="120"/>
      <c r="C220" s="120"/>
      <c r="D220" s="120"/>
      <c r="E220" s="120"/>
      <c r="F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spans="1:26" ht="16.5" customHeight="1" x14ac:dyDescent="0.3">
      <c r="A221" s="120"/>
      <c r="B221" s="120"/>
      <c r="C221" s="120"/>
      <c r="D221" s="120"/>
      <c r="E221" s="120"/>
      <c r="F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spans="1:26" ht="16.5" customHeight="1" x14ac:dyDescent="0.3">
      <c r="A222" s="120"/>
      <c r="B222" s="120"/>
      <c r="C222" s="120"/>
      <c r="D222" s="120"/>
      <c r="E222" s="120"/>
      <c r="F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spans="1:26" ht="16.5" customHeight="1" x14ac:dyDescent="0.3">
      <c r="A223" s="120"/>
      <c r="B223" s="120"/>
      <c r="C223" s="120"/>
      <c r="D223" s="120"/>
      <c r="E223" s="120"/>
      <c r="F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spans="1:26" ht="16.5" customHeight="1" x14ac:dyDescent="0.3">
      <c r="A224" s="120"/>
      <c r="B224" s="120"/>
      <c r="C224" s="120"/>
      <c r="D224" s="120"/>
      <c r="E224" s="120"/>
      <c r="F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spans="1:26" ht="16.5" customHeight="1" x14ac:dyDescent="0.3">
      <c r="A225" s="120"/>
      <c r="B225" s="120"/>
      <c r="C225" s="120"/>
      <c r="D225" s="120"/>
      <c r="E225" s="120"/>
      <c r="F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spans="1:26" ht="16.5" customHeight="1" x14ac:dyDescent="0.3">
      <c r="A226" s="120"/>
      <c r="B226" s="120"/>
      <c r="C226" s="120"/>
      <c r="D226" s="120"/>
      <c r="E226" s="120"/>
      <c r="F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spans="1:26" ht="16.5" customHeight="1" x14ac:dyDescent="0.3">
      <c r="A227" s="120"/>
      <c r="B227" s="120"/>
      <c r="C227" s="120"/>
      <c r="D227" s="120"/>
      <c r="E227" s="120"/>
      <c r="F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spans="1:26" ht="16.5" customHeight="1" x14ac:dyDescent="0.3">
      <c r="A228" s="120"/>
      <c r="B228" s="120"/>
      <c r="C228" s="120"/>
      <c r="D228" s="120"/>
      <c r="E228" s="120"/>
      <c r="F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spans="1:26" ht="16.5" customHeight="1" x14ac:dyDescent="0.3">
      <c r="A229" s="120"/>
      <c r="B229" s="120"/>
      <c r="C229" s="120"/>
      <c r="D229" s="120"/>
      <c r="E229" s="120"/>
      <c r="F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spans="1:26" ht="16.5" customHeight="1" x14ac:dyDescent="0.3">
      <c r="A230" s="120"/>
      <c r="B230" s="120"/>
      <c r="C230" s="120"/>
      <c r="D230" s="120"/>
      <c r="E230" s="120"/>
      <c r="F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spans="1:26" ht="16.5" customHeight="1" x14ac:dyDescent="0.3">
      <c r="A231" s="120"/>
      <c r="B231" s="120"/>
      <c r="C231" s="120"/>
      <c r="D231" s="120"/>
      <c r="E231" s="120"/>
      <c r="F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spans="1:26" ht="16.5" customHeight="1" x14ac:dyDescent="0.3">
      <c r="A232" s="120"/>
      <c r="B232" s="120"/>
      <c r="C232" s="120"/>
      <c r="D232" s="120"/>
      <c r="E232" s="120"/>
      <c r="F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spans="1:26" ht="16.5" customHeight="1" x14ac:dyDescent="0.3">
      <c r="A233" s="120"/>
      <c r="B233" s="120"/>
      <c r="C233" s="120"/>
      <c r="D233" s="120"/>
      <c r="E233" s="120"/>
      <c r="F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spans="1:26" ht="16.5" customHeight="1" x14ac:dyDescent="0.3">
      <c r="A234" s="120"/>
      <c r="B234" s="120"/>
      <c r="C234" s="120"/>
      <c r="D234" s="120"/>
      <c r="E234" s="120"/>
      <c r="F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spans="1:26" ht="16.5" customHeight="1" x14ac:dyDescent="0.3">
      <c r="A235" s="120"/>
      <c r="B235" s="120"/>
      <c r="C235" s="120"/>
      <c r="D235" s="120"/>
      <c r="E235" s="120"/>
      <c r="F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spans="1:26" ht="16.5" customHeight="1" x14ac:dyDescent="0.3">
      <c r="A236" s="120"/>
      <c r="B236" s="120"/>
      <c r="C236" s="120"/>
      <c r="D236" s="120"/>
      <c r="E236" s="120"/>
      <c r="F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spans="1:26" ht="16.5" customHeight="1" x14ac:dyDescent="0.3">
      <c r="A237" s="120"/>
      <c r="B237" s="120"/>
      <c r="C237" s="120"/>
      <c r="D237" s="120"/>
      <c r="E237" s="120"/>
      <c r="F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spans="1:26" ht="16.5" customHeight="1" x14ac:dyDescent="0.3">
      <c r="A238" s="120"/>
      <c r="B238" s="120"/>
      <c r="C238" s="120"/>
      <c r="D238" s="120"/>
      <c r="E238" s="120"/>
      <c r="F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spans="1:26" ht="16.5" customHeight="1" x14ac:dyDescent="0.3">
      <c r="A239" s="120"/>
      <c r="B239" s="120"/>
      <c r="C239" s="120"/>
      <c r="D239" s="120"/>
      <c r="E239" s="120"/>
      <c r="F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spans="1:26" ht="16.5" customHeight="1" x14ac:dyDescent="0.3">
      <c r="A240" s="120"/>
      <c r="B240" s="120"/>
      <c r="C240" s="120"/>
      <c r="D240" s="120"/>
      <c r="E240" s="120"/>
      <c r="F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spans="1:26" ht="16.5" customHeight="1" x14ac:dyDescent="0.3">
      <c r="A241" s="120"/>
      <c r="B241" s="120"/>
      <c r="C241" s="120"/>
      <c r="D241" s="120"/>
      <c r="E241" s="120"/>
      <c r="F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spans="1:26" ht="16.5" customHeight="1" x14ac:dyDescent="0.3">
      <c r="A242" s="120"/>
      <c r="B242" s="120"/>
      <c r="C242" s="120"/>
      <c r="D242" s="120"/>
      <c r="E242" s="120"/>
      <c r="F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spans="1:26" ht="16.5" customHeight="1" x14ac:dyDescent="0.3">
      <c r="A243" s="120"/>
      <c r="B243" s="120"/>
      <c r="C243" s="120"/>
      <c r="D243" s="120"/>
      <c r="E243" s="120"/>
      <c r="F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spans="1:26" ht="16.5" customHeight="1" x14ac:dyDescent="0.3">
      <c r="A244" s="120"/>
      <c r="B244" s="120"/>
      <c r="C244" s="120"/>
      <c r="D244" s="120"/>
      <c r="E244" s="120"/>
      <c r="F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spans="1:26" ht="16.5" customHeight="1" x14ac:dyDescent="0.3">
      <c r="A245" s="120"/>
      <c r="B245" s="120"/>
      <c r="C245" s="120"/>
      <c r="D245" s="120"/>
      <c r="E245" s="120"/>
      <c r="F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spans="1:26" ht="16.5" customHeight="1" x14ac:dyDescent="0.3">
      <c r="A246" s="120"/>
      <c r="B246" s="120"/>
      <c r="C246" s="120"/>
      <c r="D246" s="120"/>
      <c r="E246" s="120"/>
      <c r="F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spans="1:26" ht="16.5" customHeight="1" x14ac:dyDescent="0.3">
      <c r="A247" s="120"/>
      <c r="B247" s="120"/>
      <c r="C247" s="120"/>
      <c r="D247" s="120"/>
      <c r="E247" s="120"/>
      <c r="F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spans="1:26" ht="16.5" customHeight="1" x14ac:dyDescent="0.3">
      <c r="A248" s="120"/>
      <c r="B248" s="120"/>
      <c r="C248" s="120"/>
      <c r="D248" s="120"/>
      <c r="E248" s="120"/>
      <c r="F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spans="1:26" ht="16.5" customHeight="1" x14ac:dyDescent="0.3">
      <c r="A249" s="120"/>
      <c r="B249" s="120"/>
      <c r="C249" s="120"/>
      <c r="D249" s="120"/>
      <c r="E249" s="120"/>
      <c r="F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spans="1:26" ht="16.5" customHeight="1" x14ac:dyDescent="0.3">
      <c r="A250" s="120"/>
      <c r="B250" s="120"/>
      <c r="C250" s="120"/>
      <c r="D250" s="120"/>
      <c r="E250" s="120"/>
      <c r="F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spans="1:26" ht="16.5" customHeight="1" x14ac:dyDescent="0.3">
      <c r="A251" s="120"/>
      <c r="B251" s="120"/>
      <c r="C251" s="120"/>
      <c r="D251" s="120"/>
      <c r="E251" s="120"/>
      <c r="F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spans="1:26" ht="16.5" customHeight="1" x14ac:dyDescent="0.3">
      <c r="A252" s="120"/>
      <c r="B252" s="120"/>
      <c r="C252" s="120"/>
      <c r="D252" s="120"/>
      <c r="E252" s="120"/>
      <c r="F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spans="1:26" ht="16.5" customHeight="1" x14ac:dyDescent="0.3">
      <c r="A253" s="120"/>
      <c r="B253" s="120"/>
      <c r="C253" s="120"/>
      <c r="D253" s="120"/>
      <c r="E253" s="120"/>
      <c r="F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spans="1:26" ht="16.5" customHeight="1" x14ac:dyDescent="0.3">
      <c r="A254" s="120"/>
      <c r="B254" s="120"/>
      <c r="C254" s="120"/>
      <c r="D254" s="120"/>
      <c r="E254" s="120"/>
      <c r="F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spans="1:26" ht="16.5" customHeight="1" x14ac:dyDescent="0.3">
      <c r="A255" s="120"/>
      <c r="B255" s="120"/>
      <c r="C255" s="120"/>
      <c r="D255" s="120"/>
      <c r="E255" s="120"/>
      <c r="F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spans="1:26" ht="16.5" customHeight="1" x14ac:dyDescent="0.3">
      <c r="A256" s="120"/>
      <c r="B256" s="120"/>
      <c r="C256" s="120"/>
      <c r="D256" s="120"/>
      <c r="E256" s="120"/>
      <c r="F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spans="1:26" ht="16.5" customHeight="1" x14ac:dyDescent="0.3">
      <c r="A257" s="120"/>
      <c r="B257" s="120"/>
      <c r="C257" s="120"/>
      <c r="D257" s="120"/>
      <c r="E257" s="120"/>
      <c r="F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spans="1:26" ht="16.5" customHeight="1" x14ac:dyDescent="0.3">
      <c r="A258" s="120"/>
      <c r="B258" s="120"/>
      <c r="C258" s="120"/>
      <c r="D258" s="120"/>
      <c r="E258" s="120"/>
      <c r="F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spans="1:26" ht="16.5" customHeight="1" x14ac:dyDescent="0.3">
      <c r="A259" s="120"/>
      <c r="B259" s="120"/>
      <c r="C259" s="120"/>
      <c r="D259" s="120"/>
      <c r="E259" s="120"/>
      <c r="F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spans="1:26" ht="16.5" customHeight="1" x14ac:dyDescent="0.3">
      <c r="A260" s="120"/>
      <c r="B260" s="120"/>
      <c r="C260" s="120"/>
      <c r="D260" s="120"/>
      <c r="E260" s="120"/>
      <c r="F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spans="1:26" ht="16.5" customHeight="1" x14ac:dyDescent="0.3">
      <c r="A261" s="120"/>
      <c r="B261" s="120"/>
      <c r="C261" s="120"/>
      <c r="D261" s="120"/>
      <c r="E261" s="120"/>
      <c r="F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spans="1:26" ht="16.5" customHeight="1" x14ac:dyDescent="0.3">
      <c r="A262" s="120"/>
      <c r="B262" s="120"/>
      <c r="C262" s="120"/>
      <c r="D262" s="120"/>
      <c r="E262" s="120"/>
      <c r="F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spans="1:26" ht="16.5" customHeight="1" x14ac:dyDescent="0.3">
      <c r="A263" s="120"/>
      <c r="B263" s="120"/>
      <c r="C263" s="120"/>
      <c r="D263" s="120"/>
      <c r="E263" s="120"/>
      <c r="F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spans="1:26" ht="16.5" customHeight="1" x14ac:dyDescent="0.3">
      <c r="A264" s="120"/>
      <c r="B264" s="120"/>
      <c r="C264" s="120"/>
      <c r="D264" s="120"/>
      <c r="E264" s="120"/>
      <c r="F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spans="1:26" ht="16.5" customHeight="1" x14ac:dyDescent="0.3">
      <c r="A265" s="120"/>
      <c r="B265" s="120"/>
      <c r="C265" s="120"/>
      <c r="D265" s="120"/>
      <c r="E265" s="120"/>
      <c r="F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spans="1:26" ht="16.5" customHeight="1" x14ac:dyDescent="0.3">
      <c r="A266" s="120"/>
      <c r="B266" s="120"/>
      <c r="C266" s="120"/>
      <c r="D266" s="120"/>
      <c r="E266" s="120"/>
      <c r="F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spans="1:26" ht="16.5" customHeight="1" x14ac:dyDescent="0.3">
      <c r="A267" s="120"/>
      <c r="B267" s="120"/>
      <c r="C267" s="120"/>
      <c r="D267" s="120"/>
      <c r="E267" s="120"/>
      <c r="F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spans="1:26" ht="16.5" customHeight="1" x14ac:dyDescent="0.3">
      <c r="A268" s="120"/>
      <c r="B268" s="120"/>
      <c r="C268" s="120"/>
      <c r="D268" s="120"/>
      <c r="E268" s="120"/>
      <c r="F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spans="1:26" ht="16.5" customHeight="1" x14ac:dyDescent="0.3">
      <c r="A269" s="120"/>
      <c r="B269" s="120"/>
      <c r="C269" s="120"/>
      <c r="D269" s="120"/>
      <c r="E269" s="120"/>
      <c r="F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spans="1:26" ht="16.5" customHeight="1" x14ac:dyDescent="0.3">
      <c r="A270" s="120"/>
      <c r="B270" s="120"/>
      <c r="C270" s="120"/>
      <c r="D270" s="120"/>
      <c r="E270" s="120"/>
      <c r="F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spans="1:26" ht="16.5" customHeight="1" x14ac:dyDescent="0.3">
      <c r="A271" s="120"/>
      <c r="B271" s="120"/>
      <c r="C271" s="120"/>
      <c r="D271" s="120"/>
      <c r="E271" s="120"/>
      <c r="F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spans="1:26" ht="16.5" customHeight="1" x14ac:dyDescent="0.3">
      <c r="A272" s="120"/>
      <c r="B272" s="120"/>
      <c r="C272" s="120"/>
      <c r="D272" s="120"/>
      <c r="E272" s="120"/>
      <c r="F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spans="1:26" ht="16.5" customHeight="1" x14ac:dyDescent="0.3">
      <c r="A273" s="120"/>
      <c r="B273" s="120"/>
      <c r="C273" s="120"/>
      <c r="D273" s="120"/>
      <c r="E273" s="120"/>
      <c r="F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spans="1:26" ht="16.5" customHeight="1" x14ac:dyDescent="0.3">
      <c r="A274" s="120"/>
      <c r="B274" s="120"/>
      <c r="C274" s="120"/>
      <c r="D274" s="120"/>
      <c r="E274" s="120"/>
      <c r="F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16.5" customHeight="1" x14ac:dyDescent="0.3">
      <c r="A275" s="120"/>
      <c r="B275" s="120"/>
      <c r="C275" s="120"/>
      <c r="D275" s="120"/>
      <c r="E275" s="120"/>
      <c r="F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16.5" customHeight="1" x14ac:dyDescent="0.3">
      <c r="A276" s="120"/>
      <c r="B276" s="120"/>
      <c r="C276" s="120"/>
      <c r="D276" s="120"/>
      <c r="E276" s="120"/>
      <c r="F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16.5" customHeight="1" x14ac:dyDescent="0.3">
      <c r="A277" s="120"/>
      <c r="B277" s="120"/>
      <c r="C277" s="120"/>
      <c r="D277" s="120"/>
      <c r="E277" s="120"/>
      <c r="F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16.5" customHeight="1" x14ac:dyDescent="0.3">
      <c r="A278" s="120"/>
      <c r="B278" s="120"/>
      <c r="C278" s="120"/>
      <c r="D278" s="120"/>
      <c r="E278" s="120"/>
      <c r="F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16.5" customHeight="1" x14ac:dyDescent="0.3">
      <c r="A279" s="120"/>
      <c r="B279" s="120"/>
      <c r="C279" s="120"/>
      <c r="D279" s="120"/>
      <c r="E279" s="120"/>
      <c r="F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16.5" customHeight="1" x14ac:dyDescent="0.3">
      <c r="A280" s="120"/>
      <c r="B280" s="120"/>
      <c r="C280" s="120"/>
      <c r="D280" s="120"/>
      <c r="E280" s="120"/>
      <c r="F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16.5" customHeight="1" x14ac:dyDescent="0.3">
      <c r="A281" s="120"/>
      <c r="B281" s="120"/>
      <c r="C281" s="120"/>
      <c r="D281" s="120"/>
      <c r="E281" s="120"/>
      <c r="F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16.5" customHeight="1" x14ac:dyDescent="0.3">
      <c r="A282" s="120"/>
      <c r="B282" s="120"/>
      <c r="C282" s="120"/>
      <c r="D282" s="120"/>
      <c r="E282" s="120"/>
      <c r="F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16.5" customHeight="1" x14ac:dyDescent="0.3">
      <c r="A283" s="120"/>
      <c r="B283" s="120"/>
      <c r="C283" s="120"/>
      <c r="D283" s="120"/>
      <c r="E283" s="120"/>
      <c r="F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16.5" customHeight="1" x14ac:dyDescent="0.3">
      <c r="A284" s="120"/>
      <c r="B284" s="120"/>
      <c r="C284" s="120"/>
      <c r="D284" s="120"/>
      <c r="E284" s="120"/>
      <c r="F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16.5" customHeight="1" x14ac:dyDescent="0.3">
      <c r="A285" s="120"/>
      <c r="B285" s="120"/>
      <c r="C285" s="120"/>
      <c r="D285" s="120"/>
      <c r="E285" s="120"/>
      <c r="F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16.5" customHeight="1" x14ac:dyDescent="0.3">
      <c r="A286" s="120"/>
      <c r="B286" s="120"/>
      <c r="C286" s="120"/>
      <c r="D286" s="120"/>
      <c r="E286" s="120"/>
      <c r="F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16.5" customHeight="1" x14ac:dyDescent="0.3">
      <c r="A287" s="120"/>
      <c r="B287" s="120"/>
      <c r="C287" s="120"/>
      <c r="D287" s="120"/>
      <c r="E287" s="120"/>
      <c r="F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16.5" customHeight="1" x14ac:dyDescent="0.3">
      <c r="A288" s="120"/>
      <c r="B288" s="120"/>
      <c r="C288" s="120"/>
      <c r="D288" s="120"/>
      <c r="E288" s="120"/>
      <c r="F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16.5" customHeight="1" x14ac:dyDescent="0.3">
      <c r="A289" s="120"/>
      <c r="B289" s="120"/>
      <c r="C289" s="120"/>
      <c r="D289" s="120"/>
      <c r="E289" s="120"/>
      <c r="F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16.5" customHeight="1" x14ac:dyDescent="0.3">
      <c r="A290" s="120"/>
      <c r="B290" s="120"/>
      <c r="C290" s="120"/>
      <c r="D290" s="120"/>
      <c r="E290" s="120"/>
      <c r="F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16.5" customHeight="1" x14ac:dyDescent="0.3">
      <c r="A291" s="120"/>
      <c r="B291" s="120"/>
      <c r="C291" s="120"/>
      <c r="D291" s="120"/>
      <c r="E291" s="120"/>
      <c r="F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16.5" customHeight="1" x14ac:dyDescent="0.3">
      <c r="A292" s="120"/>
      <c r="B292" s="120"/>
      <c r="C292" s="120"/>
      <c r="D292" s="120"/>
      <c r="E292" s="120"/>
      <c r="F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16.5" customHeight="1" x14ac:dyDescent="0.3">
      <c r="A293" s="120"/>
      <c r="B293" s="120"/>
      <c r="C293" s="120"/>
      <c r="D293" s="120"/>
      <c r="E293" s="120"/>
      <c r="F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16.5" customHeight="1" x14ac:dyDescent="0.3">
      <c r="A294" s="120"/>
      <c r="B294" s="120"/>
      <c r="C294" s="120"/>
      <c r="D294" s="120"/>
      <c r="E294" s="120"/>
      <c r="F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16.5" customHeight="1" x14ac:dyDescent="0.3">
      <c r="A295" s="120"/>
      <c r="B295" s="120"/>
      <c r="C295" s="120"/>
      <c r="D295" s="120"/>
      <c r="E295" s="120"/>
      <c r="F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16.5" customHeight="1" x14ac:dyDescent="0.3">
      <c r="A296" s="120"/>
      <c r="B296" s="120"/>
      <c r="C296" s="120"/>
      <c r="D296" s="120"/>
      <c r="E296" s="120"/>
      <c r="F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16.5" customHeight="1" x14ac:dyDescent="0.3">
      <c r="A297" s="120"/>
      <c r="B297" s="120"/>
      <c r="C297" s="120"/>
      <c r="D297" s="120"/>
      <c r="E297" s="120"/>
      <c r="F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16.5" customHeight="1" x14ac:dyDescent="0.3">
      <c r="A298" s="120"/>
      <c r="B298" s="120"/>
      <c r="C298" s="120"/>
      <c r="D298" s="120"/>
      <c r="E298" s="120"/>
      <c r="F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16.5" customHeight="1" x14ac:dyDescent="0.3">
      <c r="A299" s="120"/>
      <c r="B299" s="120"/>
      <c r="C299" s="120"/>
      <c r="D299" s="120"/>
      <c r="E299" s="120"/>
      <c r="F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16.5" customHeight="1" x14ac:dyDescent="0.3">
      <c r="A300" s="120"/>
      <c r="B300" s="120"/>
      <c r="C300" s="120"/>
      <c r="D300" s="120"/>
      <c r="E300" s="120"/>
      <c r="F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16.5" customHeight="1" x14ac:dyDescent="0.3">
      <c r="A301" s="120"/>
      <c r="B301" s="120"/>
      <c r="C301" s="120"/>
      <c r="D301" s="120"/>
      <c r="E301" s="120"/>
      <c r="F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16.5" customHeight="1" x14ac:dyDescent="0.3">
      <c r="A302" s="120"/>
      <c r="B302" s="120"/>
      <c r="C302" s="120"/>
      <c r="D302" s="120"/>
      <c r="E302" s="120"/>
      <c r="F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16.5" customHeight="1" x14ac:dyDescent="0.3">
      <c r="A303" s="120"/>
      <c r="B303" s="120"/>
      <c r="C303" s="120"/>
      <c r="D303" s="120"/>
      <c r="E303" s="120"/>
      <c r="F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16.5" customHeight="1" x14ac:dyDescent="0.3">
      <c r="A304" s="120"/>
      <c r="B304" s="120"/>
      <c r="C304" s="120"/>
      <c r="D304" s="120"/>
      <c r="E304" s="120"/>
      <c r="F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16.5" customHeight="1" x14ac:dyDescent="0.3">
      <c r="A305" s="120"/>
      <c r="B305" s="120"/>
      <c r="C305" s="120"/>
      <c r="D305" s="120"/>
      <c r="E305" s="120"/>
      <c r="F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16.5" customHeight="1" x14ac:dyDescent="0.3">
      <c r="A306" s="120"/>
      <c r="B306" s="120"/>
      <c r="C306" s="120"/>
      <c r="D306" s="120"/>
      <c r="E306" s="120"/>
      <c r="F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16.5" customHeight="1" x14ac:dyDescent="0.3">
      <c r="A307" s="120"/>
      <c r="B307" s="120"/>
      <c r="C307" s="120"/>
      <c r="D307" s="120"/>
      <c r="E307" s="120"/>
      <c r="F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16.5" customHeight="1" x14ac:dyDescent="0.3">
      <c r="A308" s="120"/>
      <c r="B308" s="120"/>
      <c r="C308" s="120"/>
      <c r="D308" s="120"/>
      <c r="E308" s="120"/>
      <c r="F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16.5" customHeight="1" x14ac:dyDescent="0.3">
      <c r="A309" s="120"/>
      <c r="B309" s="120"/>
      <c r="C309" s="120"/>
      <c r="D309" s="120"/>
      <c r="E309" s="120"/>
      <c r="F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16.5" customHeight="1" x14ac:dyDescent="0.3">
      <c r="A310" s="120"/>
      <c r="B310" s="120"/>
      <c r="C310" s="120"/>
      <c r="D310" s="120"/>
      <c r="E310" s="120"/>
      <c r="F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16.5" customHeight="1" x14ac:dyDescent="0.3">
      <c r="A311" s="120"/>
      <c r="B311" s="120"/>
      <c r="C311" s="120"/>
      <c r="D311" s="120"/>
      <c r="E311" s="120"/>
      <c r="F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16.5" customHeight="1" x14ac:dyDescent="0.3">
      <c r="A312" s="120"/>
      <c r="B312" s="120"/>
      <c r="C312" s="120"/>
      <c r="D312" s="120"/>
      <c r="E312" s="120"/>
      <c r="F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16.5" customHeight="1" x14ac:dyDescent="0.3">
      <c r="A313" s="120"/>
      <c r="B313" s="120"/>
      <c r="C313" s="120"/>
      <c r="D313" s="120"/>
      <c r="E313" s="120"/>
      <c r="F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16.5" customHeight="1" x14ac:dyDescent="0.3">
      <c r="A314" s="120"/>
      <c r="B314" s="120"/>
      <c r="C314" s="120"/>
      <c r="D314" s="120"/>
      <c r="E314" s="120"/>
      <c r="F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16.5" customHeight="1" x14ac:dyDescent="0.3">
      <c r="A315" s="120"/>
      <c r="B315" s="120"/>
      <c r="C315" s="120"/>
      <c r="D315" s="120"/>
      <c r="E315" s="120"/>
      <c r="F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16.5" customHeight="1" x14ac:dyDescent="0.3">
      <c r="A316" s="120"/>
      <c r="B316" s="120"/>
      <c r="C316" s="120"/>
      <c r="D316" s="120"/>
      <c r="E316" s="120"/>
      <c r="F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16.5" customHeight="1" x14ac:dyDescent="0.3">
      <c r="A317" s="120"/>
      <c r="B317" s="120"/>
      <c r="C317" s="120"/>
      <c r="D317" s="120"/>
      <c r="E317" s="120"/>
      <c r="F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16.5" customHeight="1" x14ac:dyDescent="0.3">
      <c r="A318" s="120"/>
      <c r="B318" s="120"/>
      <c r="C318" s="120"/>
      <c r="D318" s="120"/>
      <c r="E318" s="120"/>
      <c r="F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16.5" customHeight="1" x14ac:dyDescent="0.3">
      <c r="A319" s="120"/>
      <c r="B319" s="120"/>
      <c r="C319" s="120"/>
      <c r="D319" s="120"/>
      <c r="E319" s="120"/>
      <c r="F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16.5" customHeight="1" x14ac:dyDescent="0.3">
      <c r="A320" s="120"/>
      <c r="B320" s="120"/>
      <c r="C320" s="120"/>
      <c r="D320" s="120"/>
      <c r="E320" s="120"/>
      <c r="F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16.5" customHeight="1" x14ac:dyDescent="0.3">
      <c r="A321" s="120"/>
      <c r="B321" s="120"/>
      <c r="C321" s="120"/>
      <c r="D321" s="120"/>
      <c r="E321" s="120"/>
      <c r="F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16.5" customHeight="1" x14ac:dyDescent="0.3">
      <c r="A322" s="120"/>
      <c r="B322" s="120"/>
      <c r="C322" s="120"/>
      <c r="D322" s="120"/>
      <c r="E322" s="120"/>
      <c r="F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16.5" customHeight="1" x14ac:dyDescent="0.3">
      <c r="A323" s="120"/>
      <c r="B323" s="120"/>
      <c r="C323" s="120"/>
      <c r="D323" s="120"/>
      <c r="E323" s="120"/>
      <c r="F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16.5" customHeight="1" x14ac:dyDescent="0.3">
      <c r="A324" s="120"/>
      <c r="B324" s="120"/>
      <c r="C324" s="120"/>
      <c r="D324" s="120"/>
      <c r="E324" s="120"/>
      <c r="F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16.5" customHeight="1" x14ac:dyDescent="0.3">
      <c r="A325" s="120"/>
      <c r="B325" s="120"/>
      <c r="C325" s="120"/>
      <c r="D325" s="120"/>
      <c r="E325" s="120"/>
      <c r="F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16.5" customHeight="1" x14ac:dyDescent="0.3">
      <c r="A326" s="120"/>
      <c r="B326" s="120"/>
      <c r="C326" s="120"/>
      <c r="D326" s="120"/>
      <c r="E326" s="120"/>
      <c r="F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16.5" customHeight="1" x14ac:dyDescent="0.3">
      <c r="A327" s="120"/>
      <c r="B327" s="120"/>
      <c r="C327" s="120"/>
      <c r="D327" s="120"/>
      <c r="E327" s="120"/>
      <c r="F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16.5" customHeight="1" x14ac:dyDescent="0.3">
      <c r="A328" s="120"/>
      <c r="B328" s="120"/>
      <c r="C328" s="120"/>
      <c r="D328" s="120"/>
      <c r="E328" s="120"/>
      <c r="F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16.5" customHeight="1" x14ac:dyDescent="0.3">
      <c r="A329" s="120"/>
      <c r="B329" s="120"/>
      <c r="C329" s="120"/>
      <c r="D329" s="120"/>
      <c r="E329" s="120"/>
      <c r="F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16.5" customHeight="1" x14ac:dyDescent="0.3">
      <c r="A330" s="120"/>
      <c r="B330" s="120"/>
      <c r="C330" s="120"/>
      <c r="D330" s="120"/>
      <c r="E330" s="120"/>
      <c r="F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16.5" customHeight="1" x14ac:dyDescent="0.3">
      <c r="A331" s="120"/>
      <c r="B331" s="120"/>
      <c r="C331" s="120"/>
      <c r="D331" s="120"/>
      <c r="E331" s="120"/>
      <c r="F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16.5" customHeight="1" x14ac:dyDescent="0.3">
      <c r="A332" s="120"/>
      <c r="B332" s="120"/>
      <c r="C332" s="120"/>
      <c r="D332" s="120"/>
      <c r="E332" s="120"/>
      <c r="F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16.5" customHeight="1" x14ac:dyDescent="0.3">
      <c r="A333" s="120"/>
      <c r="B333" s="120"/>
      <c r="C333" s="120"/>
      <c r="D333" s="120"/>
      <c r="E333" s="120"/>
      <c r="F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16.5" customHeight="1" x14ac:dyDescent="0.3">
      <c r="A334" s="120"/>
      <c r="B334" s="120"/>
      <c r="C334" s="120"/>
      <c r="D334" s="120"/>
      <c r="E334" s="120"/>
      <c r="F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16.5" customHeight="1" x14ac:dyDescent="0.3">
      <c r="A335" s="120"/>
      <c r="B335" s="120"/>
      <c r="C335" s="120"/>
      <c r="D335" s="120"/>
      <c r="E335" s="120"/>
      <c r="F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16.5" customHeight="1" x14ac:dyDescent="0.3">
      <c r="A336" s="120"/>
      <c r="B336" s="120"/>
      <c r="C336" s="120"/>
      <c r="D336" s="120"/>
      <c r="E336" s="120"/>
      <c r="F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16.5" customHeight="1" x14ac:dyDescent="0.3">
      <c r="A337" s="120"/>
      <c r="B337" s="120"/>
      <c r="C337" s="120"/>
      <c r="D337" s="120"/>
      <c r="E337" s="120"/>
      <c r="F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16.5" customHeight="1" x14ac:dyDescent="0.3">
      <c r="A338" s="120"/>
      <c r="B338" s="120"/>
      <c r="C338" s="120"/>
      <c r="D338" s="120"/>
      <c r="E338" s="120"/>
      <c r="F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16.5" customHeight="1" x14ac:dyDescent="0.3">
      <c r="A339" s="120"/>
      <c r="B339" s="120"/>
      <c r="C339" s="120"/>
      <c r="D339" s="120"/>
      <c r="E339" s="120"/>
      <c r="F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16.5" customHeight="1" x14ac:dyDescent="0.3">
      <c r="A340" s="120"/>
      <c r="B340" s="120"/>
      <c r="C340" s="120"/>
      <c r="D340" s="120"/>
      <c r="E340" s="120"/>
      <c r="F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16.5" customHeight="1" x14ac:dyDescent="0.3">
      <c r="A341" s="120"/>
      <c r="B341" s="120"/>
      <c r="C341" s="120"/>
      <c r="D341" s="120"/>
      <c r="E341" s="120"/>
      <c r="F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16.5" customHeight="1" x14ac:dyDescent="0.3">
      <c r="A342" s="120"/>
      <c r="B342" s="120"/>
      <c r="C342" s="120"/>
      <c r="D342" s="120"/>
      <c r="E342" s="120"/>
      <c r="F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16.5" customHeight="1" x14ac:dyDescent="0.3">
      <c r="A343" s="120"/>
      <c r="B343" s="120"/>
      <c r="C343" s="120"/>
      <c r="D343" s="120"/>
      <c r="E343" s="120"/>
      <c r="F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16.5" customHeight="1" x14ac:dyDescent="0.3">
      <c r="A344" s="120"/>
      <c r="B344" s="120"/>
      <c r="C344" s="120"/>
      <c r="D344" s="120"/>
      <c r="E344" s="120"/>
      <c r="F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16.5" customHeight="1" x14ac:dyDescent="0.3">
      <c r="A345" s="120"/>
      <c r="B345" s="120"/>
      <c r="C345" s="120"/>
      <c r="D345" s="120"/>
      <c r="E345" s="120"/>
      <c r="F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16.5" customHeight="1" x14ac:dyDescent="0.3">
      <c r="A346" s="120"/>
      <c r="B346" s="120"/>
      <c r="C346" s="120"/>
      <c r="D346" s="120"/>
      <c r="E346" s="120"/>
      <c r="F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16.5" customHeight="1" x14ac:dyDescent="0.3">
      <c r="A347" s="120"/>
      <c r="B347" s="120"/>
      <c r="C347" s="120"/>
      <c r="D347" s="120"/>
      <c r="E347" s="120"/>
      <c r="F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16.5" customHeight="1" x14ac:dyDescent="0.3">
      <c r="A348" s="120"/>
      <c r="B348" s="120"/>
      <c r="C348" s="120"/>
      <c r="D348" s="120"/>
      <c r="E348" s="120"/>
      <c r="F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16.5" customHeight="1" x14ac:dyDescent="0.3">
      <c r="A349" s="120"/>
      <c r="B349" s="120"/>
      <c r="C349" s="120"/>
      <c r="D349" s="120"/>
      <c r="E349" s="120"/>
      <c r="F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16.5" customHeight="1" x14ac:dyDescent="0.3">
      <c r="A350" s="120"/>
      <c r="B350" s="120"/>
      <c r="C350" s="120"/>
      <c r="D350" s="120"/>
      <c r="E350" s="120"/>
      <c r="F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16.5" customHeight="1" x14ac:dyDescent="0.3">
      <c r="A351" s="120"/>
      <c r="B351" s="120"/>
      <c r="C351" s="120"/>
      <c r="D351" s="120"/>
      <c r="E351" s="120"/>
      <c r="F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16.5" customHeight="1" x14ac:dyDescent="0.3">
      <c r="A352" s="120"/>
      <c r="B352" s="120"/>
      <c r="C352" s="120"/>
      <c r="D352" s="120"/>
      <c r="E352" s="120"/>
      <c r="F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16.5" customHeight="1" x14ac:dyDescent="0.3">
      <c r="A353" s="120"/>
      <c r="B353" s="120"/>
      <c r="C353" s="120"/>
      <c r="D353" s="120"/>
      <c r="E353" s="120"/>
      <c r="F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16.5" customHeight="1" x14ac:dyDescent="0.3">
      <c r="A354" s="120"/>
      <c r="B354" s="120"/>
      <c r="C354" s="120"/>
      <c r="D354" s="120"/>
      <c r="E354" s="120"/>
      <c r="F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16.5" customHeight="1" x14ac:dyDescent="0.3">
      <c r="A355" s="120"/>
      <c r="B355" s="120"/>
      <c r="C355" s="120"/>
      <c r="D355" s="120"/>
      <c r="E355" s="120"/>
      <c r="F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16.5" customHeight="1" x14ac:dyDescent="0.3">
      <c r="A356" s="120"/>
      <c r="B356" s="120"/>
      <c r="C356" s="120"/>
      <c r="D356" s="120"/>
      <c r="E356" s="120"/>
      <c r="F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16.5" customHeight="1" x14ac:dyDescent="0.3">
      <c r="A357" s="120"/>
      <c r="B357" s="120"/>
      <c r="C357" s="120"/>
      <c r="D357" s="120"/>
      <c r="E357" s="120"/>
      <c r="F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16.5" customHeight="1" x14ac:dyDescent="0.3">
      <c r="A358" s="120"/>
      <c r="B358" s="120"/>
      <c r="C358" s="120"/>
      <c r="D358" s="120"/>
      <c r="E358" s="120"/>
      <c r="F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16.5" customHeight="1" x14ac:dyDescent="0.3">
      <c r="A359" s="120"/>
      <c r="B359" s="120"/>
      <c r="C359" s="120"/>
      <c r="D359" s="120"/>
      <c r="E359" s="120"/>
      <c r="F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16.5" customHeight="1" x14ac:dyDescent="0.3">
      <c r="A360" s="120"/>
      <c r="B360" s="120"/>
      <c r="C360" s="120"/>
      <c r="D360" s="120"/>
      <c r="E360" s="120"/>
      <c r="F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16.5" customHeight="1" x14ac:dyDescent="0.3">
      <c r="A361" s="120"/>
      <c r="B361" s="120"/>
      <c r="C361" s="120"/>
      <c r="D361" s="120"/>
      <c r="E361" s="120"/>
      <c r="F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16.5" customHeight="1" x14ac:dyDescent="0.3">
      <c r="A362" s="120"/>
      <c r="B362" s="120"/>
      <c r="C362" s="120"/>
      <c r="D362" s="120"/>
      <c r="E362" s="120"/>
      <c r="F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16.5" customHeight="1" x14ac:dyDescent="0.3">
      <c r="A363" s="120"/>
      <c r="B363" s="120"/>
      <c r="C363" s="120"/>
      <c r="D363" s="120"/>
      <c r="E363" s="120"/>
      <c r="F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16.5" customHeight="1" x14ac:dyDescent="0.3">
      <c r="A364" s="120"/>
      <c r="B364" s="120"/>
      <c r="C364" s="120"/>
      <c r="D364" s="120"/>
      <c r="E364" s="120"/>
      <c r="F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16.5" customHeight="1" x14ac:dyDescent="0.3">
      <c r="A365" s="120"/>
      <c r="B365" s="120"/>
      <c r="C365" s="120"/>
      <c r="D365" s="120"/>
      <c r="E365" s="120"/>
      <c r="F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16.5" customHeight="1" x14ac:dyDescent="0.3">
      <c r="A366" s="120"/>
      <c r="B366" s="120"/>
      <c r="C366" s="120"/>
      <c r="D366" s="120"/>
      <c r="E366" s="120"/>
      <c r="F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16.5" customHeight="1" x14ac:dyDescent="0.3">
      <c r="A367" s="120"/>
      <c r="B367" s="120"/>
      <c r="C367" s="120"/>
      <c r="D367" s="120"/>
      <c r="E367" s="120"/>
      <c r="F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16.5" customHeight="1" x14ac:dyDescent="0.3">
      <c r="A368" s="120"/>
      <c r="B368" s="120"/>
      <c r="C368" s="120"/>
      <c r="D368" s="120"/>
      <c r="E368" s="120"/>
      <c r="F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16.5" customHeight="1" x14ac:dyDescent="0.3">
      <c r="A369" s="120"/>
      <c r="B369" s="120"/>
      <c r="C369" s="120"/>
      <c r="D369" s="120"/>
      <c r="E369" s="120"/>
      <c r="F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16.5" customHeight="1" x14ac:dyDescent="0.3">
      <c r="A370" s="120"/>
      <c r="B370" s="120"/>
      <c r="C370" s="120"/>
      <c r="D370" s="120"/>
      <c r="E370" s="120"/>
      <c r="F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16.5" customHeight="1" x14ac:dyDescent="0.3">
      <c r="A371" s="120"/>
      <c r="B371" s="120"/>
      <c r="C371" s="120"/>
      <c r="D371" s="120"/>
      <c r="E371" s="120"/>
      <c r="F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16.5" customHeight="1" x14ac:dyDescent="0.3">
      <c r="A372" s="120"/>
      <c r="B372" s="120"/>
      <c r="C372" s="120"/>
      <c r="D372" s="120"/>
      <c r="E372" s="120"/>
      <c r="F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16.5" customHeight="1" x14ac:dyDescent="0.3">
      <c r="A373" s="120"/>
      <c r="B373" s="120"/>
      <c r="C373" s="120"/>
      <c r="D373" s="120"/>
      <c r="E373" s="120"/>
      <c r="F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16.5" customHeight="1" x14ac:dyDescent="0.3">
      <c r="A374" s="120"/>
      <c r="B374" s="120"/>
      <c r="C374" s="120"/>
      <c r="D374" s="120"/>
      <c r="E374" s="120"/>
      <c r="F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16.5" customHeight="1" x14ac:dyDescent="0.3">
      <c r="A375" s="120"/>
      <c r="B375" s="120"/>
      <c r="C375" s="120"/>
      <c r="D375" s="120"/>
      <c r="E375" s="120"/>
      <c r="F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16.5" customHeight="1" x14ac:dyDescent="0.3">
      <c r="A376" s="120"/>
      <c r="B376" s="120"/>
      <c r="C376" s="120"/>
      <c r="D376" s="120"/>
      <c r="E376" s="120"/>
      <c r="F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16.5" customHeight="1" x14ac:dyDescent="0.3">
      <c r="A377" s="120"/>
      <c r="B377" s="120"/>
      <c r="C377" s="120"/>
      <c r="D377" s="120"/>
      <c r="E377" s="120"/>
      <c r="F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16.5" customHeight="1" x14ac:dyDescent="0.3">
      <c r="A378" s="120"/>
      <c r="B378" s="120"/>
      <c r="C378" s="120"/>
      <c r="D378" s="120"/>
      <c r="E378" s="120"/>
      <c r="F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16.5" customHeight="1" x14ac:dyDescent="0.3">
      <c r="A379" s="120"/>
      <c r="B379" s="120"/>
      <c r="C379" s="120"/>
      <c r="D379" s="120"/>
      <c r="E379" s="120"/>
      <c r="F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16.5" customHeight="1" x14ac:dyDescent="0.3">
      <c r="A380" s="120"/>
      <c r="B380" s="120"/>
      <c r="C380" s="120"/>
      <c r="D380" s="120"/>
      <c r="E380" s="120"/>
      <c r="F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16.5" customHeight="1" x14ac:dyDescent="0.3">
      <c r="A381" s="120"/>
      <c r="B381" s="120"/>
      <c r="C381" s="120"/>
      <c r="D381" s="120"/>
      <c r="E381" s="120"/>
      <c r="F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16.5" customHeight="1" x14ac:dyDescent="0.3">
      <c r="A382" s="120"/>
      <c r="B382" s="120"/>
      <c r="C382" s="120"/>
      <c r="D382" s="120"/>
      <c r="E382" s="120"/>
      <c r="F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16.5" customHeight="1" x14ac:dyDescent="0.3">
      <c r="A383" s="120"/>
      <c r="B383" s="120"/>
      <c r="C383" s="120"/>
      <c r="D383" s="120"/>
      <c r="E383" s="120"/>
      <c r="F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16.5" customHeight="1" x14ac:dyDescent="0.3">
      <c r="A384" s="120"/>
      <c r="B384" s="120"/>
      <c r="C384" s="120"/>
      <c r="D384" s="120"/>
      <c r="E384" s="120"/>
      <c r="F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16.5" customHeight="1" x14ac:dyDescent="0.3">
      <c r="A385" s="120"/>
      <c r="B385" s="120"/>
      <c r="C385" s="120"/>
      <c r="D385" s="120"/>
      <c r="E385" s="120"/>
      <c r="F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16.5" customHeight="1" x14ac:dyDescent="0.3">
      <c r="A386" s="120"/>
      <c r="B386" s="120"/>
      <c r="C386" s="120"/>
      <c r="D386" s="120"/>
      <c r="E386" s="120"/>
      <c r="F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16.5" customHeight="1" x14ac:dyDescent="0.3">
      <c r="A387" s="120"/>
      <c r="B387" s="120"/>
      <c r="C387" s="120"/>
      <c r="D387" s="120"/>
      <c r="E387" s="120"/>
      <c r="F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16.5" customHeight="1" x14ac:dyDescent="0.3">
      <c r="A388" s="120"/>
      <c r="B388" s="120"/>
      <c r="C388" s="120"/>
      <c r="D388" s="120"/>
      <c r="E388" s="120"/>
      <c r="F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16.5" customHeight="1" x14ac:dyDescent="0.3">
      <c r="A389" s="120"/>
      <c r="B389" s="120"/>
      <c r="C389" s="120"/>
      <c r="D389" s="120"/>
      <c r="E389" s="120"/>
      <c r="F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16.5" customHeight="1" x14ac:dyDescent="0.3">
      <c r="A390" s="120"/>
      <c r="B390" s="120"/>
      <c r="C390" s="120"/>
      <c r="D390" s="120"/>
      <c r="E390" s="120"/>
      <c r="F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16.5" customHeight="1" x14ac:dyDescent="0.3">
      <c r="A391" s="120"/>
      <c r="B391" s="120"/>
      <c r="C391" s="120"/>
      <c r="D391" s="120"/>
      <c r="E391" s="120"/>
      <c r="F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16.5" customHeight="1" x14ac:dyDescent="0.3">
      <c r="A392" s="120"/>
      <c r="B392" s="120"/>
      <c r="C392" s="120"/>
      <c r="D392" s="120"/>
      <c r="E392" s="120"/>
      <c r="F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16.5" customHeight="1" x14ac:dyDescent="0.3">
      <c r="A393" s="120"/>
      <c r="B393" s="120"/>
      <c r="C393" s="120"/>
      <c r="D393" s="120"/>
      <c r="E393" s="120"/>
      <c r="F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16.5" customHeight="1" x14ac:dyDescent="0.3">
      <c r="A394" s="120"/>
      <c r="B394" s="120"/>
      <c r="C394" s="120"/>
      <c r="D394" s="120"/>
      <c r="E394" s="120"/>
      <c r="F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16.5" customHeight="1" x14ac:dyDescent="0.3">
      <c r="A395" s="120"/>
      <c r="B395" s="120"/>
      <c r="C395" s="120"/>
      <c r="D395" s="120"/>
      <c r="E395" s="120"/>
      <c r="F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16.5" customHeight="1" x14ac:dyDescent="0.3">
      <c r="A396" s="120"/>
      <c r="B396" s="120"/>
      <c r="C396" s="120"/>
      <c r="D396" s="120"/>
      <c r="E396" s="120"/>
      <c r="F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16.5" customHeight="1" x14ac:dyDescent="0.3">
      <c r="A397" s="120"/>
      <c r="B397" s="120"/>
      <c r="C397" s="120"/>
      <c r="D397" s="120"/>
      <c r="E397" s="120"/>
      <c r="F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16.5" customHeight="1" x14ac:dyDescent="0.3">
      <c r="A398" s="120"/>
      <c r="B398" s="120"/>
      <c r="C398" s="120"/>
      <c r="D398" s="120"/>
      <c r="E398" s="120"/>
      <c r="F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16.5" customHeight="1" x14ac:dyDescent="0.3">
      <c r="A399" s="120"/>
      <c r="B399" s="120"/>
      <c r="C399" s="120"/>
      <c r="D399" s="120"/>
      <c r="E399" s="120"/>
      <c r="F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16.5" customHeight="1" x14ac:dyDescent="0.3">
      <c r="A400" s="120"/>
      <c r="B400" s="120"/>
      <c r="C400" s="120"/>
      <c r="D400" s="120"/>
      <c r="E400" s="120"/>
      <c r="F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16.5" customHeight="1" x14ac:dyDescent="0.3">
      <c r="A401" s="120"/>
      <c r="B401" s="120"/>
      <c r="C401" s="120"/>
      <c r="D401" s="120"/>
      <c r="E401" s="120"/>
      <c r="F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16.5" customHeight="1" x14ac:dyDescent="0.3">
      <c r="A402" s="120"/>
      <c r="B402" s="120"/>
      <c r="C402" s="120"/>
      <c r="D402" s="120"/>
      <c r="E402" s="120"/>
      <c r="F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16.5" customHeight="1" x14ac:dyDescent="0.3">
      <c r="A403" s="120"/>
      <c r="B403" s="120"/>
      <c r="C403" s="120"/>
      <c r="D403" s="120"/>
      <c r="E403" s="120"/>
      <c r="F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16.5" customHeight="1" x14ac:dyDescent="0.3">
      <c r="A404" s="120"/>
      <c r="B404" s="120"/>
      <c r="C404" s="120"/>
      <c r="D404" s="120"/>
      <c r="E404" s="120"/>
      <c r="F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16.5" customHeight="1" x14ac:dyDescent="0.3">
      <c r="A405" s="120"/>
      <c r="B405" s="120"/>
      <c r="C405" s="120"/>
      <c r="D405" s="120"/>
      <c r="E405" s="120"/>
      <c r="F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16.5" customHeight="1" x14ac:dyDescent="0.3">
      <c r="A406" s="120"/>
      <c r="B406" s="120"/>
      <c r="C406" s="120"/>
      <c r="D406" s="120"/>
      <c r="E406" s="120"/>
      <c r="F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16.5" customHeight="1" x14ac:dyDescent="0.3">
      <c r="A407" s="120"/>
      <c r="B407" s="120"/>
      <c r="C407" s="120"/>
      <c r="D407" s="120"/>
      <c r="E407" s="120"/>
      <c r="F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16.5" customHeight="1" x14ac:dyDescent="0.3">
      <c r="A408" s="120"/>
      <c r="B408" s="120"/>
      <c r="C408" s="120"/>
      <c r="D408" s="120"/>
      <c r="E408" s="120"/>
      <c r="F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16.5" customHeight="1" x14ac:dyDescent="0.3">
      <c r="A409" s="120"/>
      <c r="B409" s="120"/>
      <c r="C409" s="120"/>
      <c r="D409" s="120"/>
      <c r="E409" s="120"/>
      <c r="F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16.5" customHeight="1" x14ac:dyDescent="0.3">
      <c r="A410" s="120"/>
      <c r="B410" s="120"/>
      <c r="C410" s="120"/>
      <c r="D410" s="120"/>
      <c r="E410" s="120"/>
      <c r="F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16.5" customHeight="1" x14ac:dyDescent="0.3">
      <c r="A411" s="120"/>
      <c r="B411" s="120"/>
      <c r="C411" s="120"/>
      <c r="D411" s="120"/>
      <c r="E411" s="120"/>
      <c r="F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16.5" customHeight="1" x14ac:dyDescent="0.3">
      <c r="A412" s="120"/>
      <c r="B412" s="120"/>
      <c r="C412" s="120"/>
      <c r="D412" s="120"/>
      <c r="E412" s="120"/>
      <c r="F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16.5" customHeight="1" x14ac:dyDescent="0.3">
      <c r="A413" s="120"/>
      <c r="B413" s="120"/>
      <c r="C413" s="120"/>
      <c r="D413" s="120"/>
      <c r="E413" s="120"/>
      <c r="F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16.5" customHeight="1" x14ac:dyDescent="0.3">
      <c r="A414" s="120"/>
      <c r="B414" s="120"/>
      <c r="C414" s="120"/>
      <c r="D414" s="120"/>
      <c r="E414" s="120"/>
      <c r="F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16.5" customHeight="1" x14ac:dyDescent="0.3">
      <c r="A415" s="120"/>
      <c r="B415" s="120"/>
      <c r="C415" s="120"/>
      <c r="D415" s="120"/>
      <c r="E415" s="120"/>
      <c r="F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16.5" customHeight="1" x14ac:dyDescent="0.3">
      <c r="A416" s="120"/>
      <c r="B416" s="120"/>
      <c r="C416" s="120"/>
      <c r="D416" s="120"/>
      <c r="E416" s="120"/>
      <c r="F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16.5" customHeight="1" x14ac:dyDescent="0.3">
      <c r="A417" s="120"/>
      <c r="B417" s="120"/>
      <c r="C417" s="120"/>
      <c r="D417" s="120"/>
      <c r="E417" s="120"/>
      <c r="F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16.5" customHeight="1" x14ac:dyDescent="0.3">
      <c r="A418" s="120"/>
      <c r="B418" s="120"/>
      <c r="C418" s="120"/>
      <c r="D418" s="120"/>
      <c r="E418" s="120"/>
      <c r="F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16.5" customHeight="1" x14ac:dyDescent="0.3">
      <c r="A419" s="120"/>
      <c r="B419" s="120"/>
      <c r="C419" s="120"/>
      <c r="D419" s="120"/>
      <c r="E419" s="120"/>
      <c r="F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16.5" customHeight="1" x14ac:dyDescent="0.3">
      <c r="A420" s="120"/>
      <c r="B420" s="120"/>
      <c r="C420" s="120"/>
      <c r="D420" s="120"/>
      <c r="E420" s="120"/>
      <c r="F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16.5" customHeight="1" x14ac:dyDescent="0.3">
      <c r="A421" s="120"/>
      <c r="B421" s="120"/>
      <c r="C421" s="120"/>
      <c r="D421" s="120"/>
      <c r="E421" s="120"/>
      <c r="F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16.5" customHeight="1" x14ac:dyDescent="0.3">
      <c r="A422" s="120"/>
      <c r="B422" s="120"/>
      <c r="C422" s="120"/>
      <c r="D422" s="120"/>
      <c r="E422" s="120"/>
      <c r="F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16.5" customHeight="1" x14ac:dyDescent="0.3">
      <c r="A423" s="120"/>
      <c r="B423" s="120"/>
      <c r="C423" s="120"/>
      <c r="D423" s="120"/>
      <c r="E423" s="120"/>
      <c r="F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16.5" customHeight="1" x14ac:dyDescent="0.3">
      <c r="A424" s="120"/>
      <c r="B424" s="120"/>
      <c r="C424" s="120"/>
      <c r="D424" s="120"/>
      <c r="E424" s="120"/>
      <c r="F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16.5" customHeight="1" x14ac:dyDescent="0.3">
      <c r="A425" s="120"/>
      <c r="B425" s="120"/>
      <c r="C425" s="120"/>
      <c r="D425" s="120"/>
      <c r="E425" s="120"/>
      <c r="F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16.5" customHeight="1" x14ac:dyDescent="0.3">
      <c r="A426" s="120"/>
      <c r="B426" s="120"/>
      <c r="C426" s="120"/>
      <c r="D426" s="120"/>
      <c r="E426" s="120"/>
      <c r="F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16.5" customHeight="1" x14ac:dyDescent="0.3">
      <c r="A427" s="120"/>
      <c r="B427" s="120"/>
      <c r="C427" s="120"/>
      <c r="D427" s="120"/>
      <c r="E427" s="120"/>
      <c r="F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16.5" customHeight="1" x14ac:dyDescent="0.3">
      <c r="A428" s="120"/>
      <c r="B428" s="120"/>
      <c r="C428" s="120"/>
      <c r="D428" s="120"/>
      <c r="E428" s="120"/>
      <c r="F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16.5" customHeight="1" x14ac:dyDescent="0.3">
      <c r="A429" s="120"/>
      <c r="B429" s="120"/>
      <c r="C429" s="120"/>
      <c r="D429" s="120"/>
      <c r="E429" s="120"/>
      <c r="F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16.5" customHeight="1" x14ac:dyDescent="0.3">
      <c r="A430" s="120"/>
      <c r="B430" s="120"/>
      <c r="C430" s="120"/>
      <c r="D430" s="120"/>
      <c r="E430" s="120"/>
      <c r="F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16.5" customHeight="1" x14ac:dyDescent="0.3">
      <c r="A431" s="120"/>
      <c r="B431" s="120"/>
      <c r="C431" s="120"/>
      <c r="D431" s="120"/>
      <c r="E431" s="120"/>
      <c r="F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16.5" customHeight="1" x14ac:dyDescent="0.3">
      <c r="A432" s="120"/>
      <c r="B432" s="120"/>
      <c r="C432" s="120"/>
      <c r="D432" s="120"/>
      <c r="E432" s="120"/>
      <c r="F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16.5" customHeight="1" x14ac:dyDescent="0.3">
      <c r="A433" s="120"/>
      <c r="B433" s="120"/>
      <c r="C433" s="120"/>
      <c r="D433" s="120"/>
      <c r="E433" s="120"/>
      <c r="F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16.5" customHeight="1" x14ac:dyDescent="0.3">
      <c r="A434" s="120"/>
      <c r="B434" s="120"/>
      <c r="C434" s="120"/>
      <c r="D434" s="120"/>
      <c r="E434" s="120"/>
      <c r="F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16.5" customHeight="1" x14ac:dyDescent="0.3">
      <c r="A435" s="120"/>
      <c r="B435" s="120"/>
      <c r="C435" s="120"/>
      <c r="D435" s="120"/>
      <c r="E435" s="120"/>
      <c r="F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16.5" customHeight="1" x14ac:dyDescent="0.3">
      <c r="A436" s="120"/>
      <c r="B436" s="120"/>
      <c r="C436" s="120"/>
      <c r="D436" s="120"/>
      <c r="E436" s="120"/>
      <c r="F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16.5" customHeight="1" x14ac:dyDescent="0.3">
      <c r="A437" s="120"/>
      <c r="B437" s="120"/>
      <c r="C437" s="120"/>
      <c r="D437" s="120"/>
      <c r="E437" s="120"/>
      <c r="F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16.5" customHeight="1" x14ac:dyDescent="0.3">
      <c r="A438" s="120"/>
      <c r="B438" s="120"/>
      <c r="C438" s="120"/>
      <c r="D438" s="120"/>
      <c r="E438" s="120"/>
      <c r="F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16.5" customHeight="1" x14ac:dyDescent="0.3">
      <c r="A439" s="120"/>
      <c r="B439" s="120"/>
      <c r="C439" s="120"/>
      <c r="D439" s="120"/>
      <c r="E439" s="120"/>
      <c r="F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16.5" customHeight="1" x14ac:dyDescent="0.3">
      <c r="A440" s="120"/>
      <c r="B440" s="120"/>
      <c r="C440" s="120"/>
      <c r="D440" s="120"/>
      <c r="E440" s="120"/>
      <c r="F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16.5" customHeight="1" x14ac:dyDescent="0.3">
      <c r="A441" s="120"/>
      <c r="B441" s="120"/>
      <c r="C441" s="120"/>
      <c r="D441" s="120"/>
      <c r="E441" s="120"/>
      <c r="F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16.5" customHeight="1" x14ac:dyDescent="0.3">
      <c r="A442" s="120"/>
      <c r="B442" s="120"/>
      <c r="C442" s="120"/>
      <c r="D442" s="120"/>
      <c r="E442" s="120"/>
      <c r="F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16.5" customHeight="1" x14ac:dyDescent="0.3">
      <c r="A443" s="120"/>
      <c r="B443" s="120"/>
      <c r="C443" s="120"/>
      <c r="D443" s="120"/>
      <c r="E443" s="120"/>
      <c r="F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16.5" customHeight="1" x14ac:dyDescent="0.3">
      <c r="A444" s="120"/>
      <c r="B444" s="120"/>
      <c r="C444" s="120"/>
      <c r="D444" s="120"/>
      <c r="E444" s="120"/>
      <c r="F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16.5" customHeight="1" x14ac:dyDescent="0.3">
      <c r="A445" s="120"/>
      <c r="B445" s="120"/>
      <c r="C445" s="120"/>
      <c r="D445" s="120"/>
      <c r="E445" s="120"/>
      <c r="F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16.5" customHeight="1" x14ac:dyDescent="0.3">
      <c r="A446" s="120"/>
      <c r="B446" s="120"/>
      <c r="C446" s="120"/>
      <c r="D446" s="120"/>
      <c r="E446" s="120"/>
      <c r="F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16.5" customHeight="1" x14ac:dyDescent="0.3">
      <c r="A447" s="120"/>
      <c r="B447" s="120"/>
      <c r="C447" s="120"/>
      <c r="D447" s="120"/>
      <c r="E447" s="120"/>
      <c r="F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16.5" customHeight="1" x14ac:dyDescent="0.3">
      <c r="A448" s="120"/>
      <c r="B448" s="120"/>
      <c r="C448" s="120"/>
      <c r="D448" s="120"/>
      <c r="E448" s="120"/>
      <c r="F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16.5" customHeight="1" x14ac:dyDescent="0.3">
      <c r="A449" s="120"/>
      <c r="B449" s="120"/>
      <c r="C449" s="120"/>
      <c r="D449" s="120"/>
      <c r="E449" s="120"/>
      <c r="F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16.5" customHeight="1" x14ac:dyDescent="0.3">
      <c r="A450" s="120"/>
      <c r="B450" s="120"/>
      <c r="C450" s="120"/>
      <c r="D450" s="120"/>
      <c r="E450" s="120"/>
      <c r="F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16.5" customHeight="1" x14ac:dyDescent="0.3">
      <c r="A451" s="120"/>
      <c r="B451" s="120"/>
      <c r="C451" s="120"/>
      <c r="D451" s="120"/>
      <c r="E451" s="120"/>
      <c r="F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16.5" customHeight="1" x14ac:dyDescent="0.3">
      <c r="A452" s="120"/>
      <c r="B452" s="120"/>
      <c r="C452" s="120"/>
      <c r="D452" s="120"/>
      <c r="E452" s="120"/>
      <c r="F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16.5" customHeight="1" x14ac:dyDescent="0.3">
      <c r="A453" s="120"/>
      <c r="B453" s="120"/>
      <c r="C453" s="120"/>
      <c r="D453" s="120"/>
      <c r="E453" s="120"/>
      <c r="F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16.5" customHeight="1" x14ac:dyDescent="0.3">
      <c r="A454" s="120"/>
      <c r="B454" s="120"/>
      <c r="C454" s="120"/>
      <c r="D454" s="120"/>
      <c r="E454" s="120"/>
      <c r="F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16.5" customHeight="1" x14ac:dyDescent="0.3">
      <c r="A455" s="120"/>
      <c r="B455" s="120"/>
      <c r="C455" s="120"/>
      <c r="D455" s="120"/>
      <c r="E455" s="120"/>
      <c r="F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16.5" customHeight="1" x14ac:dyDescent="0.3">
      <c r="A456" s="120"/>
      <c r="B456" s="120"/>
      <c r="C456" s="120"/>
      <c r="D456" s="120"/>
      <c r="E456" s="120"/>
      <c r="F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16.5" customHeight="1" x14ac:dyDescent="0.3">
      <c r="A457" s="120"/>
      <c r="B457" s="120"/>
      <c r="C457" s="120"/>
      <c r="D457" s="120"/>
      <c r="E457" s="120"/>
      <c r="F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16.5" customHeight="1" x14ac:dyDescent="0.3">
      <c r="A458" s="120"/>
      <c r="B458" s="120"/>
      <c r="C458" s="120"/>
      <c r="D458" s="120"/>
      <c r="E458" s="120"/>
      <c r="F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16.5" customHeight="1" x14ac:dyDescent="0.3">
      <c r="A459" s="120"/>
      <c r="B459" s="120"/>
      <c r="C459" s="120"/>
      <c r="D459" s="120"/>
      <c r="E459" s="120"/>
      <c r="F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16.5" customHeight="1" x14ac:dyDescent="0.3">
      <c r="A460" s="120"/>
      <c r="B460" s="120"/>
      <c r="C460" s="120"/>
      <c r="D460" s="120"/>
      <c r="E460" s="120"/>
      <c r="F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16.5" customHeight="1" x14ac:dyDescent="0.3">
      <c r="A461" s="120"/>
      <c r="B461" s="120"/>
      <c r="C461" s="120"/>
      <c r="D461" s="120"/>
      <c r="E461" s="120"/>
      <c r="F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16.5" customHeight="1" x14ac:dyDescent="0.3">
      <c r="A462" s="120"/>
      <c r="B462" s="120"/>
      <c r="C462" s="120"/>
      <c r="D462" s="120"/>
      <c r="E462" s="120"/>
      <c r="F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16.5" customHeight="1" x14ac:dyDescent="0.3">
      <c r="A463" s="120"/>
      <c r="B463" s="120"/>
      <c r="C463" s="120"/>
      <c r="D463" s="120"/>
      <c r="E463" s="120"/>
      <c r="F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16.5" customHeight="1" x14ac:dyDescent="0.3">
      <c r="A464" s="120"/>
      <c r="B464" s="120"/>
      <c r="C464" s="120"/>
      <c r="D464" s="120"/>
      <c r="E464" s="120"/>
      <c r="F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6.5" customHeight="1" x14ac:dyDescent="0.3">
      <c r="A465" s="120"/>
      <c r="B465" s="120"/>
      <c r="C465" s="120"/>
      <c r="D465" s="120"/>
      <c r="E465" s="120"/>
      <c r="F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6.5" customHeight="1" x14ac:dyDescent="0.3">
      <c r="A466" s="120"/>
      <c r="B466" s="120"/>
      <c r="C466" s="120"/>
      <c r="D466" s="120"/>
      <c r="E466" s="120"/>
      <c r="F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6.5" customHeight="1" x14ac:dyDescent="0.3">
      <c r="A467" s="120"/>
      <c r="B467" s="120"/>
      <c r="C467" s="120"/>
      <c r="D467" s="120"/>
      <c r="E467" s="120"/>
      <c r="F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6.5" customHeight="1" x14ac:dyDescent="0.3">
      <c r="A468" s="120"/>
      <c r="B468" s="120"/>
      <c r="C468" s="120"/>
      <c r="D468" s="120"/>
      <c r="E468" s="120"/>
      <c r="F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6.5" customHeight="1" x14ac:dyDescent="0.3">
      <c r="A469" s="120"/>
      <c r="B469" s="120"/>
      <c r="C469" s="120"/>
      <c r="D469" s="120"/>
      <c r="E469" s="120"/>
      <c r="F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6.5" customHeight="1" x14ac:dyDescent="0.3">
      <c r="A470" s="120"/>
      <c r="B470" s="120"/>
      <c r="C470" s="120"/>
      <c r="D470" s="120"/>
      <c r="E470" s="120"/>
      <c r="F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6.5" customHeight="1" x14ac:dyDescent="0.3">
      <c r="A471" s="120"/>
      <c r="B471" s="120"/>
      <c r="C471" s="120"/>
      <c r="D471" s="120"/>
      <c r="E471" s="120"/>
      <c r="F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6.5" customHeight="1" x14ac:dyDescent="0.3">
      <c r="A472" s="120"/>
      <c r="B472" s="120"/>
      <c r="C472" s="120"/>
      <c r="D472" s="120"/>
      <c r="E472" s="120"/>
      <c r="F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6.5" customHeight="1" x14ac:dyDescent="0.3">
      <c r="A473" s="120"/>
      <c r="B473" s="120"/>
      <c r="C473" s="120"/>
      <c r="D473" s="120"/>
      <c r="E473" s="120"/>
      <c r="F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6.5" customHeight="1" x14ac:dyDescent="0.3">
      <c r="A474" s="120"/>
      <c r="B474" s="120"/>
      <c r="C474" s="120"/>
      <c r="D474" s="120"/>
      <c r="E474" s="120"/>
      <c r="F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6.5" customHeight="1" x14ac:dyDescent="0.3">
      <c r="A475" s="120"/>
      <c r="B475" s="120"/>
      <c r="C475" s="120"/>
      <c r="D475" s="120"/>
      <c r="E475" s="120"/>
      <c r="F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6.5" customHeight="1" x14ac:dyDescent="0.3">
      <c r="A476" s="120"/>
      <c r="B476" s="120"/>
      <c r="C476" s="120"/>
      <c r="D476" s="120"/>
      <c r="E476" s="120"/>
      <c r="F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6.5" customHeight="1" x14ac:dyDescent="0.3">
      <c r="A477" s="120"/>
      <c r="B477" s="120"/>
      <c r="C477" s="120"/>
      <c r="D477" s="120"/>
      <c r="E477" s="120"/>
      <c r="F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6.5" customHeight="1" x14ac:dyDescent="0.3">
      <c r="A478" s="120"/>
      <c r="B478" s="120"/>
      <c r="C478" s="120"/>
      <c r="D478" s="120"/>
      <c r="E478" s="120"/>
      <c r="F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6.5" customHeight="1" x14ac:dyDescent="0.3">
      <c r="A479" s="120"/>
      <c r="B479" s="120"/>
      <c r="C479" s="120"/>
      <c r="D479" s="120"/>
      <c r="E479" s="120"/>
      <c r="F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6.5" customHeight="1" x14ac:dyDescent="0.3">
      <c r="A480" s="120"/>
      <c r="B480" s="120"/>
      <c r="C480" s="120"/>
      <c r="D480" s="120"/>
      <c r="E480" s="120"/>
      <c r="F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6.5" customHeight="1" x14ac:dyDescent="0.3">
      <c r="A481" s="120"/>
      <c r="B481" s="120"/>
      <c r="C481" s="120"/>
      <c r="D481" s="120"/>
      <c r="E481" s="120"/>
      <c r="F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6.5" customHeight="1" x14ac:dyDescent="0.3">
      <c r="A482" s="120"/>
      <c r="B482" s="120"/>
      <c r="C482" s="120"/>
      <c r="D482" s="120"/>
      <c r="E482" s="120"/>
      <c r="F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6.5" customHeight="1" x14ac:dyDescent="0.3">
      <c r="A483" s="120"/>
      <c r="B483" s="120"/>
      <c r="C483" s="120"/>
      <c r="D483" s="120"/>
      <c r="E483" s="120"/>
      <c r="F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6.5" customHeight="1" x14ac:dyDescent="0.3">
      <c r="A484" s="120"/>
      <c r="B484" s="120"/>
      <c r="C484" s="120"/>
      <c r="D484" s="120"/>
      <c r="E484" s="120"/>
      <c r="F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6.5" customHeight="1" x14ac:dyDescent="0.3">
      <c r="A485" s="120"/>
      <c r="B485" s="120"/>
      <c r="C485" s="120"/>
      <c r="D485" s="120"/>
      <c r="E485" s="120"/>
      <c r="F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6.5" customHeight="1" x14ac:dyDescent="0.3">
      <c r="A486" s="120"/>
      <c r="B486" s="120"/>
      <c r="C486" s="120"/>
      <c r="D486" s="120"/>
      <c r="E486" s="120"/>
      <c r="F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6.5" customHeight="1" x14ac:dyDescent="0.3">
      <c r="A487" s="120"/>
      <c r="B487" s="120"/>
      <c r="C487" s="120"/>
      <c r="D487" s="120"/>
      <c r="E487" s="120"/>
      <c r="F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6.5" customHeight="1" x14ac:dyDescent="0.3">
      <c r="A488" s="120"/>
      <c r="B488" s="120"/>
      <c r="C488" s="120"/>
      <c r="D488" s="120"/>
      <c r="E488" s="120"/>
      <c r="F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6.5" customHeight="1" x14ac:dyDescent="0.3">
      <c r="A489" s="120"/>
      <c r="B489" s="120"/>
      <c r="C489" s="120"/>
      <c r="D489" s="120"/>
      <c r="E489" s="120"/>
      <c r="F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6.5" customHeight="1" x14ac:dyDescent="0.3">
      <c r="A490" s="120"/>
      <c r="B490" s="120"/>
      <c r="C490" s="120"/>
      <c r="D490" s="120"/>
      <c r="E490" s="120"/>
      <c r="F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6.5" customHeight="1" x14ac:dyDescent="0.3">
      <c r="A491" s="120"/>
      <c r="B491" s="120"/>
      <c r="C491" s="120"/>
      <c r="D491" s="120"/>
      <c r="E491" s="120"/>
      <c r="F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6.5" customHeight="1" x14ac:dyDescent="0.3">
      <c r="A492" s="120"/>
      <c r="B492" s="120"/>
      <c r="C492" s="120"/>
      <c r="D492" s="120"/>
      <c r="E492" s="120"/>
      <c r="F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6.5" customHeight="1" x14ac:dyDescent="0.3">
      <c r="A493" s="120"/>
      <c r="B493" s="120"/>
      <c r="C493" s="120"/>
      <c r="D493" s="120"/>
      <c r="E493" s="120"/>
      <c r="F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6.5" customHeight="1" x14ac:dyDescent="0.3">
      <c r="A494" s="120"/>
      <c r="B494" s="120"/>
      <c r="C494" s="120"/>
      <c r="D494" s="120"/>
      <c r="E494" s="120"/>
      <c r="F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16.5" customHeight="1" x14ac:dyDescent="0.3">
      <c r="A495" s="120"/>
      <c r="B495" s="120"/>
      <c r="C495" s="120"/>
      <c r="D495" s="120"/>
      <c r="E495" s="120"/>
      <c r="F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16.5" customHeight="1" x14ac:dyDescent="0.3">
      <c r="A496" s="120"/>
      <c r="B496" s="120"/>
      <c r="C496" s="120"/>
      <c r="D496" s="120"/>
      <c r="E496" s="120"/>
      <c r="F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16.5" customHeight="1" x14ac:dyDescent="0.3">
      <c r="A497" s="120"/>
      <c r="B497" s="120"/>
      <c r="C497" s="120"/>
      <c r="D497" s="120"/>
      <c r="E497" s="120"/>
      <c r="F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16.5" customHeight="1" x14ac:dyDescent="0.3">
      <c r="A498" s="120"/>
      <c r="B498" s="120"/>
      <c r="C498" s="120"/>
      <c r="D498" s="120"/>
      <c r="E498" s="120"/>
      <c r="F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16.5" customHeight="1" x14ac:dyDescent="0.3">
      <c r="A499" s="120"/>
      <c r="B499" s="120"/>
      <c r="C499" s="120"/>
      <c r="D499" s="120"/>
      <c r="E499" s="120"/>
      <c r="F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16.5" customHeight="1" x14ac:dyDescent="0.3">
      <c r="A500" s="120"/>
      <c r="B500" s="120"/>
      <c r="C500" s="120"/>
      <c r="D500" s="120"/>
      <c r="E500" s="120"/>
      <c r="F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16.5" customHeight="1" x14ac:dyDescent="0.3">
      <c r="A501" s="120"/>
      <c r="B501" s="120"/>
      <c r="C501" s="120"/>
      <c r="D501" s="120"/>
      <c r="E501" s="120"/>
      <c r="F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16.5" customHeight="1" x14ac:dyDescent="0.3">
      <c r="A502" s="120"/>
      <c r="B502" s="120"/>
      <c r="C502" s="120"/>
      <c r="D502" s="120"/>
      <c r="E502" s="120"/>
      <c r="F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16.5" customHeight="1" x14ac:dyDescent="0.3">
      <c r="A503" s="120"/>
      <c r="B503" s="120"/>
      <c r="C503" s="120"/>
      <c r="D503" s="120"/>
      <c r="E503" s="120"/>
      <c r="F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16.5" customHeight="1" x14ac:dyDescent="0.3">
      <c r="A504" s="120"/>
      <c r="B504" s="120"/>
      <c r="C504" s="120"/>
      <c r="D504" s="120"/>
      <c r="E504" s="120"/>
      <c r="F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16.5" customHeight="1" x14ac:dyDescent="0.3">
      <c r="A505" s="120"/>
      <c r="B505" s="120"/>
      <c r="C505" s="120"/>
      <c r="D505" s="120"/>
      <c r="E505" s="120"/>
      <c r="F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16.5" customHeight="1" x14ac:dyDescent="0.3">
      <c r="A506" s="120"/>
      <c r="B506" s="120"/>
      <c r="C506" s="120"/>
      <c r="D506" s="120"/>
      <c r="E506" s="120"/>
      <c r="F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16.5" customHeight="1" x14ac:dyDescent="0.3">
      <c r="A507" s="120"/>
      <c r="B507" s="120"/>
      <c r="C507" s="120"/>
      <c r="D507" s="120"/>
      <c r="E507" s="120"/>
      <c r="F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16.5" customHeight="1" x14ac:dyDescent="0.3">
      <c r="A508" s="120"/>
      <c r="B508" s="120"/>
      <c r="C508" s="120"/>
      <c r="D508" s="120"/>
      <c r="E508" s="120"/>
      <c r="F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16.5" customHeight="1" x14ac:dyDescent="0.3">
      <c r="A509" s="120"/>
      <c r="B509" s="120"/>
      <c r="C509" s="120"/>
      <c r="D509" s="120"/>
      <c r="E509" s="120"/>
      <c r="F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16.5" customHeight="1" x14ac:dyDescent="0.3">
      <c r="A510" s="120"/>
      <c r="B510" s="120"/>
      <c r="C510" s="120"/>
      <c r="D510" s="120"/>
      <c r="E510" s="120"/>
      <c r="F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16.5" customHeight="1" x14ac:dyDescent="0.3">
      <c r="A511" s="120"/>
      <c r="B511" s="120"/>
      <c r="C511" s="120"/>
      <c r="D511" s="120"/>
      <c r="E511" s="120"/>
      <c r="F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16.5" customHeight="1" x14ac:dyDescent="0.3">
      <c r="A512" s="120"/>
      <c r="B512" s="120"/>
      <c r="C512" s="120"/>
      <c r="D512" s="120"/>
      <c r="E512" s="120"/>
      <c r="F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16.5" customHeight="1" x14ac:dyDescent="0.3">
      <c r="A513" s="120"/>
      <c r="B513" s="120"/>
      <c r="C513" s="120"/>
      <c r="D513" s="120"/>
      <c r="E513" s="120"/>
      <c r="F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16.5" customHeight="1" x14ac:dyDescent="0.3">
      <c r="A514" s="120"/>
      <c r="B514" s="120"/>
      <c r="C514" s="120"/>
      <c r="D514" s="120"/>
      <c r="E514" s="120"/>
      <c r="F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16.5" customHeight="1" x14ac:dyDescent="0.3">
      <c r="A515" s="120"/>
      <c r="B515" s="120"/>
      <c r="C515" s="120"/>
      <c r="D515" s="120"/>
      <c r="E515" s="120"/>
      <c r="F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16.5" customHeight="1" x14ac:dyDescent="0.3">
      <c r="A516" s="120"/>
      <c r="B516" s="120"/>
      <c r="C516" s="120"/>
      <c r="D516" s="120"/>
      <c r="E516" s="120"/>
      <c r="F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16.5" customHeight="1" x14ac:dyDescent="0.3">
      <c r="A517" s="120"/>
      <c r="B517" s="120"/>
      <c r="C517" s="120"/>
      <c r="D517" s="120"/>
      <c r="E517" s="120"/>
      <c r="F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16.5" customHeight="1" x14ac:dyDescent="0.3">
      <c r="A518" s="120"/>
      <c r="B518" s="120"/>
      <c r="C518" s="120"/>
      <c r="D518" s="120"/>
      <c r="E518" s="120"/>
      <c r="F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16.5" customHeight="1" x14ac:dyDescent="0.3">
      <c r="A519" s="120"/>
      <c r="B519" s="120"/>
      <c r="C519" s="120"/>
      <c r="D519" s="120"/>
      <c r="E519" s="120"/>
      <c r="F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16.5" customHeight="1" x14ac:dyDescent="0.3">
      <c r="A520" s="120"/>
      <c r="B520" s="120"/>
      <c r="C520" s="120"/>
      <c r="D520" s="120"/>
      <c r="E520" s="120"/>
      <c r="F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16.5" customHeight="1" x14ac:dyDescent="0.3">
      <c r="A521" s="120"/>
      <c r="B521" s="120"/>
      <c r="C521" s="120"/>
      <c r="D521" s="120"/>
      <c r="E521" s="120"/>
      <c r="F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16.5" customHeight="1" x14ac:dyDescent="0.3">
      <c r="A522" s="120"/>
      <c r="B522" s="120"/>
      <c r="C522" s="120"/>
      <c r="D522" s="120"/>
      <c r="E522" s="120"/>
      <c r="F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16.5" customHeight="1" x14ac:dyDescent="0.3">
      <c r="A523" s="120"/>
      <c r="B523" s="120"/>
      <c r="C523" s="120"/>
      <c r="D523" s="120"/>
      <c r="E523" s="120"/>
      <c r="F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16.5" customHeight="1" x14ac:dyDescent="0.3">
      <c r="A524" s="120"/>
      <c r="B524" s="120"/>
      <c r="C524" s="120"/>
      <c r="D524" s="120"/>
      <c r="E524" s="120"/>
      <c r="F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16.5" customHeight="1" x14ac:dyDescent="0.3">
      <c r="A525" s="120"/>
      <c r="B525" s="120"/>
      <c r="C525" s="120"/>
      <c r="D525" s="120"/>
      <c r="E525" s="120"/>
      <c r="F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16.5" customHeight="1" x14ac:dyDescent="0.3">
      <c r="A526" s="120"/>
      <c r="B526" s="120"/>
      <c r="C526" s="120"/>
      <c r="D526" s="120"/>
      <c r="E526" s="120"/>
      <c r="F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16.5" customHeight="1" x14ac:dyDescent="0.3">
      <c r="A527" s="120"/>
      <c r="B527" s="120"/>
      <c r="C527" s="120"/>
      <c r="D527" s="120"/>
      <c r="E527" s="120"/>
      <c r="F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16.5" customHeight="1" x14ac:dyDescent="0.3">
      <c r="A528" s="120"/>
      <c r="B528" s="120"/>
      <c r="C528" s="120"/>
      <c r="D528" s="120"/>
      <c r="E528" s="120"/>
      <c r="F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16.5" customHeight="1" x14ac:dyDescent="0.3">
      <c r="A529" s="120"/>
      <c r="B529" s="120"/>
      <c r="C529" s="120"/>
      <c r="D529" s="120"/>
      <c r="E529" s="120"/>
      <c r="F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16.5" customHeight="1" x14ac:dyDescent="0.3">
      <c r="A530" s="120"/>
      <c r="B530" s="120"/>
      <c r="C530" s="120"/>
      <c r="D530" s="120"/>
      <c r="E530" s="120"/>
      <c r="F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16.5" customHeight="1" x14ac:dyDescent="0.3">
      <c r="A531" s="120"/>
      <c r="B531" s="120"/>
      <c r="C531" s="120"/>
      <c r="D531" s="120"/>
      <c r="E531" s="120"/>
      <c r="F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16.5" customHeight="1" x14ac:dyDescent="0.3">
      <c r="A532" s="120"/>
      <c r="B532" s="120"/>
      <c r="C532" s="120"/>
      <c r="D532" s="120"/>
      <c r="E532" s="120"/>
      <c r="F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16.5" customHeight="1" x14ac:dyDescent="0.3">
      <c r="A533" s="120"/>
      <c r="B533" s="120"/>
      <c r="C533" s="120"/>
      <c r="D533" s="120"/>
      <c r="E533" s="120"/>
      <c r="F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16.5" customHeight="1" x14ac:dyDescent="0.3">
      <c r="A534" s="120"/>
      <c r="B534" s="120"/>
      <c r="C534" s="120"/>
      <c r="D534" s="120"/>
      <c r="E534" s="120"/>
      <c r="F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16.5" customHeight="1" x14ac:dyDescent="0.3">
      <c r="A535" s="120"/>
      <c r="B535" s="120"/>
      <c r="C535" s="120"/>
      <c r="D535" s="120"/>
      <c r="E535" s="120"/>
      <c r="F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16.5" customHeight="1" x14ac:dyDescent="0.3">
      <c r="A536" s="120"/>
      <c r="B536" s="120"/>
      <c r="C536" s="120"/>
      <c r="D536" s="120"/>
      <c r="E536" s="120"/>
      <c r="F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16.5" customHeight="1" x14ac:dyDescent="0.3">
      <c r="A537" s="120"/>
      <c r="B537" s="120"/>
      <c r="C537" s="120"/>
      <c r="D537" s="120"/>
      <c r="E537" s="120"/>
      <c r="F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16.5" customHeight="1" x14ac:dyDescent="0.3">
      <c r="A538" s="120"/>
      <c r="B538" s="120"/>
      <c r="C538" s="120"/>
      <c r="D538" s="120"/>
      <c r="E538" s="120"/>
      <c r="F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16.5" customHeight="1" x14ac:dyDescent="0.3">
      <c r="A539" s="120"/>
      <c r="B539" s="120"/>
      <c r="C539" s="120"/>
      <c r="D539" s="120"/>
      <c r="E539" s="120"/>
      <c r="F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16.5" customHeight="1" x14ac:dyDescent="0.3">
      <c r="A540" s="120"/>
      <c r="B540" s="120"/>
      <c r="C540" s="120"/>
      <c r="D540" s="120"/>
      <c r="E540" s="120"/>
      <c r="F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16.5" customHeight="1" x14ac:dyDescent="0.3">
      <c r="A541" s="120"/>
      <c r="B541" s="120"/>
      <c r="C541" s="120"/>
      <c r="D541" s="120"/>
      <c r="E541" s="120"/>
      <c r="F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16.5" customHeight="1" x14ac:dyDescent="0.3">
      <c r="A542" s="120"/>
      <c r="B542" s="120"/>
      <c r="C542" s="120"/>
      <c r="D542" s="120"/>
      <c r="E542" s="120"/>
      <c r="F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16.5" customHeight="1" x14ac:dyDescent="0.3">
      <c r="A543" s="120"/>
      <c r="B543" s="120"/>
      <c r="C543" s="120"/>
      <c r="D543" s="120"/>
      <c r="E543" s="120"/>
      <c r="F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16.5" customHeight="1" x14ac:dyDescent="0.3">
      <c r="A544" s="120"/>
      <c r="B544" s="120"/>
      <c r="C544" s="120"/>
      <c r="D544" s="120"/>
      <c r="E544" s="120"/>
      <c r="F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16.5" customHeight="1" x14ac:dyDescent="0.3">
      <c r="A545" s="120"/>
      <c r="B545" s="120"/>
      <c r="C545" s="120"/>
      <c r="D545" s="120"/>
      <c r="E545" s="120"/>
      <c r="F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16.5" customHeight="1" x14ac:dyDescent="0.3">
      <c r="A546" s="120"/>
      <c r="B546" s="120"/>
      <c r="C546" s="120"/>
      <c r="D546" s="120"/>
      <c r="E546" s="120"/>
      <c r="F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16.5" customHeight="1" x14ac:dyDescent="0.3">
      <c r="A547" s="120"/>
      <c r="B547" s="120"/>
      <c r="C547" s="120"/>
      <c r="D547" s="120"/>
      <c r="E547" s="120"/>
      <c r="F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16.5" customHeight="1" x14ac:dyDescent="0.3">
      <c r="A548" s="120"/>
      <c r="B548" s="120"/>
      <c r="C548" s="120"/>
      <c r="D548" s="120"/>
      <c r="E548" s="120"/>
      <c r="F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16.5" customHeight="1" x14ac:dyDescent="0.3">
      <c r="A549" s="120"/>
      <c r="B549" s="120"/>
      <c r="C549" s="120"/>
      <c r="D549" s="120"/>
      <c r="E549" s="120"/>
      <c r="F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16.5" customHeight="1" x14ac:dyDescent="0.3">
      <c r="A550" s="120"/>
      <c r="B550" s="120"/>
      <c r="C550" s="120"/>
      <c r="D550" s="120"/>
      <c r="E550" s="120"/>
      <c r="F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16.5" customHeight="1" x14ac:dyDescent="0.3">
      <c r="A551" s="120"/>
      <c r="B551" s="120"/>
      <c r="C551" s="120"/>
      <c r="D551" s="120"/>
      <c r="E551" s="120"/>
      <c r="F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16.5" customHeight="1" x14ac:dyDescent="0.3">
      <c r="A552" s="120"/>
      <c r="B552" s="120"/>
      <c r="C552" s="120"/>
      <c r="D552" s="120"/>
      <c r="E552" s="120"/>
      <c r="F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16.5" customHeight="1" x14ac:dyDescent="0.3">
      <c r="A553" s="120"/>
      <c r="B553" s="120"/>
      <c r="C553" s="120"/>
      <c r="D553" s="120"/>
      <c r="E553" s="120"/>
      <c r="F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16.5" customHeight="1" x14ac:dyDescent="0.3">
      <c r="A554" s="120"/>
      <c r="B554" s="120"/>
      <c r="C554" s="120"/>
      <c r="D554" s="120"/>
      <c r="E554" s="120"/>
      <c r="F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16.5" customHeight="1" x14ac:dyDescent="0.3">
      <c r="A555" s="120"/>
      <c r="B555" s="120"/>
      <c r="C555" s="120"/>
      <c r="D555" s="120"/>
      <c r="E555" s="120"/>
      <c r="F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16.5" customHeight="1" x14ac:dyDescent="0.3">
      <c r="A556" s="120"/>
      <c r="B556" s="120"/>
      <c r="C556" s="120"/>
      <c r="D556" s="120"/>
      <c r="E556" s="120"/>
      <c r="F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16.5" customHeight="1" x14ac:dyDescent="0.3">
      <c r="A557" s="120"/>
      <c r="B557" s="120"/>
      <c r="C557" s="120"/>
      <c r="D557" s="120"/>
      <c r="E557" s="120"/>
      <c r="F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16.5" customHeight="1" x14ac:dyDescent="0.3">
      <c r="A558" s="120"/>
      <c r="B558" s="120"/>
      <c r="C558" s="120"/>
      <c r="D558" s="120"/>
      <c r="E558" s="120"/>
      <c r="F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16.5" customHeight="1" x14ac:dyDescent="0.3">
      <c r="A559" s="120"/>
      <c r="B559" s="120"/>
      <c r="C559" s="120"/>
      <c r="D559" s="120"/>
      <c r="E559" s="120"/>
      <c r="F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16.5" customHeight="1" x14ac:dyDescent="0.3">
      <c r="A560" s="120"/>
      <c r="B560" s="120"/>
      <c r="C560" s="120"/>
      <c r="D560" s="120"/>
      <c r="E560" s="120"/>
      <c r="F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16.5" customHeight="1" x14ac:dyDescent="0.3">
      <c r="A561" s="120"/>
      <c r="B561" s="120"/>
      <c r="C561" s="120"/>
      <c r="D561" s="120"/>
      <c r="E561" s="120"/>
      <c r="F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16.5" customHeight="1" x14ac:dyDescent="0.3">
      <c r="A562" s="120"/>
      <c r="B562" s="120"/>
      <c r="C562" s="120"/>
      <c r="D562" s="120"/>
      <c r="E562" s="120"/>
      <c r="F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16.5" customHeight="1" x14ac:dyDescent="0.3">
      <c r="A563" s="120"/>
      <c r="B563" s="120"/>
      <c r="C563" s="120"/>
      <c r="D563" s="120"/>
      <c r="E563" s="120"/>
      <c r="F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16.5" customHeight="1" x14ac:dyDescent="0.3">
      <c r="A564" s="120"/>
      <c r="B564" s="120"/>
      <c r="C564" s="120"/>
      <c r="D564" s="120"/>
      <c r="E564" s="120"/>
      <c r="F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16.5" customHeight="1" x14ac:dyDescent="0.3">
      <c r="A565" s="120"/>
      <c r="B565" s="120"/>
      <c r="C565" s="120"/>
      <c r="D565" s="120"/>
      <c r="E565" s="120"/>
      <c r="F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16.5" customHeight="1" x14ac:dyDescent="0.3">
      <c r="A566" s="120"/>
      <c r="B566" s="120"/>
      <c r="C566" s="120"/>
      <c r="D566" s="120"/>
      <c r="E566" s="120"/>
      <c r="F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16.5" customHeight="1" x14ac:dyDescent="0.3">
      <c r="A567" s="120"/>
      <c r="B567" s="120"/>
      <c r="C567" s="120"/>
      <c r="D567" s="120"/>
      <c r="E567" s="120"/>
      <c r="F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16.5" customHeight="1" x14ac:dyDescent="0.3">
      <c r="A568" s="120"/>
      <c r="B568" s="120"/>
      <c r="C568" s="120"/>
      <c r="D568" s="120"/>
      <c r="E568" s="120"/>
      <c r="F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16.5" customHeight="1" x14ac:dyDescent="0.3">
      <c r="A569" s="120"/>
      <c r="B569" s="120"/>
      <c r="C569" s="120"/>
      <c r="D569" s="120"/>
      <c r="E569" s="120"/>
      <c r="F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16.5" customHeight="1" x14ac:dyDescent="0.3">
      <c r="A570" s="120"/>
      <c r="B570" s="120"/>
      <c r="C570" s="120"/>
      <c r="D570" s="120"/>
      <c r="E570" s="120"/>
      <c r="F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16.5" customHeight="1" x14ac:dyDescent="0.3">
      <c r="A571" s="120"/>
      <c r="B571" s="120"/>
      <c r="C571" s="120"/>
      <c r="D571" s="120"/>
      <c r="E571" s="120"/>
      <c r="F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16.5" customHeight="1" x14ac:dyDescent="0.3">
      <c r="A572" s="120"/>
      <c r="B572" s="120"/>
      <c r="C572" s="120"/>
      <c r="D572" s="120"/>
      <c r="E572" s="120"/>
      <c r="F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16.5" customHeight="1" x14ac:dyDescent="0.3">
      <c r="A573" s="120"/>
      <c r="B573" s="120"/>
      <c r="C573" s="120"/>
      <c r="D573" s="120"/>
      <c r="E573" s="120"/>
      <c r="F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16.5" customHeight="1" x14ac:dyDescent="0.3">
      <c r="A574" s="120"/>
      <c r="B574" s="120"/>
      <c r="C574" s="120"/>
      <c r="D574" s="120"/>
      <c r="E574" s="120"/>
      <c r="F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16.5" customHeight="1" x14ac:dyDescent="0.3">
      <c r="A575" s="120"/>
      <c r="B575" s="120"/>
      <c r="C575" s="120"/>
      <c r="D575" s="120"/>
      <c r="E575" s="120"/>
      <c r="F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16.5" customHeight="1" x14ac:dyDescent="0.3">
      <c r="A576" s="120"/>
      <c r="B576" s="120"/>
      <c r="C576" s="120"/>
      <c r="D576" s="120"/>
      <c r="E576" s="120"/>
      <c r="F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16.5" customHeight="1" x14ac:dyDescent="0.3">
      <c r="A577" s="120"/>
      <c r="B577" s="120"/>
      <c r="C577" s="120"/>
      <c r="D577" s="120"/>
      <c r="E577" s="120"/>
      <c r="F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16.5" customHeight="1" x14ac:dyDescent="0.3">
      <c r="A578" s="120"/>
      <c r="B578" s="120"/>
      <c r="C578" s="120"/>
      <c r="D578" s="120"/>
      <c r="E578" s="120"/>
      <c r="F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16.5" customHeight="1" x14ac:dyDescent="0.3">
      <c r="A579" s="120"/>
      <c r="B579" s="120"/>
      <c r="C579" s="120"/>
      <c r="D579" s="120"/>
      <c r="E579" s="120"/>
      <c r="F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16.5" customHeight="1" x14ac:dyDescent="0.3">
      <c r="A580" s="120"/>
      <c r="B580" s="120"/>
      <c r="C580" s="120"/>
      <c r="D580" s="120"/>
      <c r="E580" s="120"/>
      <c r="F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16.5" customHeight="1" x14ac:dyDescent="0.3">
      <c r="A581" s="120"/>
      <c r="B581" s="120"/>
      <c r="C581" s="120"/>
      <c r="D581" s="120"/>
      <c r="E581" s="120"/>
      <c r="F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16.5" customHeight="1" x14ac:dyDescent="0.3">
      <c r="A582" s="120"/>
      <c r="B582" s="120"/>
      <c r="C582" s="120"/>
      <c r="D582" s="120"/>
      <c r="E582" s="120"/>
      <c r="F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16.5" customHeight="1" x14ac:dyDescent="0.3">
      <c r="A583" s="120"/>
      <c r="B583" s="120"/>
      <c r="C583" s="120"/>
      <c r="D583" s="120"/>
      <c r="E583" s="120"/>
      <c r="F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16.5" customHeight="1" x14ac:dyDescent="0.3">
      <c r="A584" s="120"/>
      <c r="B584" s="120"/>
      <c r="C584" s="120"/>
      <c r="D584" s="120"/>
      <c r="E584" s="120"/>
      <c r="F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16.5" customHeight="1" x14ac:dyDescent="0.3">
      <c r="A585" s="120"/>
      <c r="B585" s="120"/>
      <c r="C585" s="120"/>
      <c r="D585" s="120"/>
      <c r="E585" s="120"/>
      <c r="F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16.5" customHeight="1" x14ac:dyDescent="0.3">
      <c r="A586" s="120"/>
      <c r="B586" s="120"/>
      <c r="C586" s="120"/>
      <c r="D586" s="120"/>
      <c r="E586" s="120"/>
      <c r="F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16.5" customHeight="1" x14ac:dyDescent="0.3">
      <c r="A587" s="120"/>
      <c r="B587" s="120"/>
      <c r="C587" s="120"/>
      <c r="D587" s="120"/>
      <c r="E587" s="120"/>
      <c r="F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16.5" customHeight="1" x14ac:dyDescent="0.3">
      <c r="A588" s="120"/>
      <c r="B588" s="120"/>
      <c r="C588" s="120"/>
      <c r="D588" s="120"/>
      <c r="E588" s="120"/>
      <c r="F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6.5" customHeight="1" x14ac:dyDescent="0.3">
      <c r="A589" s="120"/>
      <c r="B589" s="120"/>
      <c r="C589" s="120"/>
      <c r="D589" s="120"/>
      <c r="E589" s="120"/>
      <c r="F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16.5" customHeight="1" x14ac:dyDescent="0.3">
      <c r="A590" s="120"/>
      <c r="B590" s="120"/>
      <c r="C590" s="120"/>
      <c r="D590" s="120"/>
      <c r="E590" s="120"/>
      <c r="F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16.5" customHeight="1" x14ac:dyDescent="0.3">
      <c r="A591" s="120"/>
      <c r="B591" s="120"/>
      <c r="C591" s="120"/>
      <c r="D591" s="120"/>
      <c r="E591" s="120"/>
      <c r="F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16.5" customHeight="1" x14ac:dyDescent="0.3">
      <c r="A592" s="120"/>
      <c r="B592" s="120"/>
      <c r="C592" s="120"/>
      <c r="D592" s="120"/>
      <c r="E592" s="120"/>
      <c r="F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16.5" customHeight="1" x14ac:dyDescent="0.3">
      <c r="A593" s="120"/>
      <c r="B593" s="120"/>
      <c r="C593" s="120"/>
      <c r="D593" s="120"/>
      <c r="E593" s="120"/>
      <c r="F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16.5" customHeight="1" x14ac:dyDescent="0.3">
      <c r="A594" s="120"/>
      <c r="B594" s="120"/>
      <c r="C594" s="120"/>
      <c r="D594" s="120"/>
      <c r="E594" s="120"/>
      <c r="F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16.5" customHeight="1" x14ac:dyDescent="0.3">
      <c r="A595" s="120"/>
      <c r="B595" s="120"/>
      <c r="C595" s="120"/>
      <c r="D595" s="120"/>
      <c r="E595" s="120"/>
      <c r="F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16.5" customHeight="1" x14ac:dyDescent="0.3">
      <c r="A596" s="120"/>
      <c r="B596" s="120"/>
      <c r="C596" s="120"/>
      <c r="D596" s="120"/>
      <c r="E596" s="120"/>
      <c r="F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16.5" customHeight="1" x14ac:dyDescent="0.3">
      <c r="A597" s="120"/>
      <c r="B597" s="120"/>
      <c r="C597" s="120"/>
      <c r="D597" s="120"/>
      <c r="E597" s="120"/>
      <c r="F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16.5" customHeight="1" x14ac:dyDescent="0.3">
      <c r="A598" s="120"/>
      <c r="B598" s="120"/>
      <c r="C598" s="120"/>
      <c r="D598" s="120"/>
      <c r="E598" s="120"/>
      <c r="F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16.5" customHeight="1" x14ac:dyDescent="0.3">
      <c r="A599" s="120"/>
      <c r="B599" s="120"/>
      <c r="C599" s="120"/>
      <c r="D599" s="120"/>
      <c r="E599" s="120"/>
      <c r="F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16.5" customHeight="1" x14ac:dyDescent="0.3">
      <c r="A600" s="120"/>
      <c r="B600" s="120"/>
      <c r="C600" s="120"/>
      <c r="D600" s="120"/>
      <c r="E600" s="120"/>
      <c r="F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16.5" customHeight="1" x14ac:dyDescent="0.3">
      <c r="A601" s="120"/>
      <c r="B601" s="120"/>
      <c r="C601" s="120"/>
      <c r="D601" s="120"/>
      <c r="E601" s="120"/>
      <c r="F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16.5" customHeight="1" x14ac:dyDescent="0.3">
      <c r="A602" s="120"/>
      <c r="B602" s="120"/>
      <c r="C602" s="120"/>
      <c r="D602" s="120"/>
      <c r="E602" s="120"/>
      <c r="F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16.5" customHeight="1" x14ac:dyDescent="0.3">
      <c r="A603" s="120"/>
      <c r="B603" s="120"/>
      <c r="C603" s="120"/>
      <c r="D603" s="120"/>
      <c r="E603" s="120"/>
      <c r="F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16.5" customHeight="1" x14ac:dyDescent="0.3">
      <c r="A604" s="120"/>
      <c r="B604" s="120"/>
      <c r="C604" s="120"/>
      <c r="D604" s="120"/>
      <c r="E604" s="120"/>
      <c r="F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16.5" customHeight="1" x14ac:dyDescent="0.3">
      <c r="A605" s="120"/>
      <c r="B605" s="120"/>
      <c r="C605" s="120"/>
      <c r="D605" s="120"/>
      <c r="E605" s="120"/>
      <c r="F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16.5" customHeight="1" x14ac:dyDescent="0.3">
      <c r="A606" s="120"/>
      <c r="B606" s="120"/>
      <c r="C606" s="120"/>
      <c r="D606" s="120"/>
      <c r="E606" s="120"/>
      <c r="F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16.5" customHeight="1" x14ac:dyDescent="0.3">
      <c r="A607" s="120"/>
      <c r="B607" s="120"/>
      <c r="C607" s="120"/>
      <c r="D607" s="120"/>
      <c r="E607" s="120"/>
      <c r="F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16.5" customHeight="1" x14ac:dyDescent="0.3">
      <c r="A608" s="120"/>
      <c r="B608" s="120"/>
      <c r="C608" s="120"/>
      <c r="D608" s="120"/>
      <c r="E608" s="120"/>
      <c r="F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16.5" customHeight="1" x14ac:dyDescent="0.3">
      <c r="A609" s="120"/>
      <c r="B609" s="120"/>
      <c r="C609" s="120"/>
      <c r="D609" s="120"/>
      <c r="E609" s="120"/>
      <c r="F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16.5" customHeight="1" x14ac:dyDescent="0.3">
      <c r="A610" s="120"/>
      <c r="B610" s="120"/>
      <c r="C610" s="120"/>
      <c r="D610" s="120"/>
      <c r="E610" s="120"/>
      <c r="F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16.5" customHeight="1" x14ac:dyDescent="0.3">
      <c r="A611" s="120"/>
      <c r="B611" s="120"/>
      <c r="C611" s="120"/>
      <c r="D611" s="120"/>
      <c r="E611" s="120"/>
      <c r="F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16.5" customHeight="1" x14ac:dyDescent="0.3">
      <c r="A612" s="120"/>
      <c r="B612" s="120"/>
      <c r="C612" s="120"/>
      <c r="D612" s="120"/>
      <c r="E612" s="120"/>
      <c r="F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16.5" customHeight="1" x14ac:dyDescent="0.3">
      <c r="A613" s="120"/>
      <c r="B613" s="120"/>
      <c r="C613" s="120"/>
      <c r="D613" s="120"/>
      <c r="E613" s="120"/>
      <c r="F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16.5" customHeight="1" x14ac:dyDescent="0.3">
      <c r="A614" s="120"/>
      <c r="B614" s="120"/>
      <c r="C614" s="120"/>
      <c r="D614" s="120"/>
      <c r="E614" s="120"/>
      <c r="F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16.5" customHeight="1" x14ac:dyDescent="0.3">
      <c r="A615" s="120"/>
      <c r="B615" s="120"/>
      <c r="C615" s="120"/>
      <c r="D615" s="120"/>
      <c r="E615" s="120"/>
      <c r="F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16.5" customHeight="1" x14ac:dyDescent="0.3">
      <c r="A616" s="120"/>
      <c r="B616" s="120"/>
      <c r="C616" s="120"/>
      <c r="D616" s="120"/>
      <c r="E616" s="120"/>
      <c r="F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16.5" customHeight="1" x14ac:dyDescent="0.3">
      <c r="A617" s="120"/>
      <c r="B617" s="120"/>
      <c r="C617" s="120"/>
      <c r="D617" s="120"/>
      <c r="E617" s="120"/>
      <c r="F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16.5" customHeight="1" x14ac:dyDescent="0.3">
      <c r="A618" s="120"/>
      <c r="B618" s="120"/>
      <c r="C618" s="120"/>
      <c r="D618" s="120"/>
      <c r="E618" s="120"/>
      <c r="F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16.5" customHeight="1" x14ac:dyDescent="0.3">
      <c r="A619" s="120"/>
      <c r="B619" s="120"/>
      <c r="C619" s="120"/>
      <c r="D619" s="120"/>
      <c r="E619" s="120"/>
      <c r="F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16.5" customHeight="1" x14ac:dyDescent="0.3">
      <c r="A620" s="120"/>
      <c r="B620" s="120"/>
      <c r="C620" s="120"/>
      <c r="D620" s="120"/>
      <c r="E620" s="120"/>
      <c r="F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16.5" customHeight="1" x14ac:dyDescent="0.3">
      <c r="A621" s="120"/>
      <c r="B621" s="120"/>
      <c r="C621" s="120"/>
      <c r="D621" s="120"/>
      <c r="E621" s="120"/>
      <c r="F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16.5" customHeight="1" x14ac:dyDescent="0.3">
      <c r="A622" s="120"/>
      <c r="B622" s="120"/>
      <c r="C622" s="120"/>
      <c r="D622" s="120"/>
      <c r="E622" s="120"/>
      <c r="F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16.5" customHeight="1" x14ac:dyDescent="0.3">
      <c r="A623" s="120"/>
      <c r="B623" s="120"/>
      <c r="C623" s="120"/>
      <c r="D623" s="120"/>
      <c r="E623" s="120"/>
      <c r="F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16.5" customHeight="1" x14ac:dyDescent="0.3">
      <c r="A624" s="120"/>
      <c r="B624" s="120"/>
      <c r="C624" s="120"/>
      <c r="D624" s="120"/>
      <c r="E624" s="120"/>
      <c r="F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16.5" customHeight="1" x14ac:dyDescent="0.3">
      <c r="A625" s="120"/>
      <c r="B625" s="120"/>
      <c r="C625" s="120"/>
      <c r="D625" s="120"/>
      <c r="E625" s="120"/>
      <c r="F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16.5" customHeight="1" x14ac:dyDescent="0.3">
      <c r="A626" s="120"/>
      <c r="B626" s="120"/>
      <c r="C626" s="120"/>
      <c r="D626" s="120"/>
      <c r="E626" s="120"/>
      <c r="F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16.5" customHeight="1" x14ac:dyDescent="0.3">
      <c r="A627" s="120"/>
      <c r="B627" s="120"/>
      <c r="C627" s="120"/>
      <c r="D627" s="120"/>
      <c r="E627" s="120"/>
      <c r="F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16.5" customHeight="1" x14ac:dyDescent="0.3">
      <c r="A628" s="120"/>
      <c r="B628" s="120"/>
      <c r="C628" s="120"/>
      <c r="D628" s="120"/>
      <c r="E628" s="120"/>
      <c r="F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16.5" customHeight="1" x14ac:dyDescent="0.3">
      <c r="A629" s="120"/>
      <c r="B629" s="120"/>
      <c r="C629" s="120"/>
      <c r="D629" s="120"/>
      <c r="E629" s="120"/>
      <c r="F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16.5" customHeight="1" x14ac:dyDescent="0.3">
      <c r="A630" s="120"/>
      <c r="B630" s="120"/>
      <c r="C630" s="120"/>
      <c r="D630" s="120"/>
      <c r="E630" s="120"/>
      <c r="F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16.5" customHeight="1" x14ac:dyDescent="0.3">
      <c r="A631" s="120"/>
      <c r="B631" s="120"/>
      <c r="C631" s="120"/>
      <c r="D631" s="120"/>
      <c r="E631" s="120"/>
      <c r="F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16.5" customHeight="1" x14ac:dyDescent="0.3">
      <c r="A632" s="120"/>
      <c r="B632" s="120"/>
      <c r="C632" s="120"/>
      <c r="D632" s="120"/>
      <c r="E632" s="120"/>
      <c r="F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16.5" customHeight="1" x14ac:dyDescent="0.3">
      <c r="A633" s="120"/>
      <c r="B633" s="120"/>
      <c r="C633" s="120"/>
      <c r="D633" s="120"/>
      <c r="E633" s="120"/>
      <c r="F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16.5" customHeight="1" x14ac:dyDescent="0.3">
      <c r="A634" s="120"/>
      <c r="B634" s="120"/>
      <c r="C634" s="120"/>
      <c r="D634" s="120"/>
      <c r="E634" s="120"/>
      <c r="F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16.5" customHeight="1" x14ac:dyDescent="0.3">
      <c r="A635" s="120"/>
      <c r="B635" s="120"/>
      <c r="C635" s="120"/>
      <c r="D635" s="120"/>
      <c r="E635" s="120"/>
      <c r="F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16.5" customHeight="1" x14ac:dyDescent="0.3">
      <c r="A636" s="120"/>
      <c r="B636" s="120"/>
      <c r="C636" s="120"/>
      <c r="D636" s="120"/>
      <c r="E636" s="120"/>
      <c r="F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16.5" customHeight="1" x14ac:dyDescent="0.3">
      <c r="A637" s="120"/>
      <c r="B637" s="120"/>
      <c r="C637" s="120"/>
      <c r="D637" s="120"/>
      <c r="E637" s="120"/>
      <c r="F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16.5" customHeight="1" x14ac:dyDescent="0.3">
      <c r="A638" s="120"/>
      <c r="B638" s="120"/>
      <c r="C638" s="120"/>
      <c r="D638" s="120"/>
      <c r="E638" s="120"/>
      <c r="F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16.5" customHeight="1" x14ac:dyDescent="0.3">
      <c r="A639" s="120"/>
      <c r="B639" s="120"/>
      <c r="C639" s="120"/>
      <c r="D639" s="120"/>
      <c r="E639" s="120"/>
      <c r="F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16.5" customHeight="1" x14ac:dyDescent="0.3">
      <c r="A640" s="120"/>
      <c r="B640" s="120"/>
      <c r="C640" s="120"/>
      <c r="D640" s="120"/>
      <c r="E640" s="120"/>
      <c r="F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16.5" customHeight="1" x14ac:dyDescent="0.3">
      <c r="A641" s="120"/>
      <c r="B641" s="120"/>
      <c r="C641" s="120"/>
      <c r="D641" s="120"/>
      <c r="E641" s="120"/>
      <c r="F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16.5" customHeight="1" x14ac:dyDescent="0.3">
      <c r="A642" s="120"/>
      <c r="B642" s="120"/>
      <c r="C642" s="120"/>
      <c r="D642" s="120"/>
      <c r="E642" s="120"/>
      <c r="F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16.5" customHeight="1" x14ac:dyDescent="0.3">
      <c r="A643" s="120"/>
      <c r="B643" s="120"/>
      <c r="C643" s="120"/>
      <c r="D643" s="120"/>
      <c r="E643" s="120"/>
      <c r="F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16.5" customHeight="1" x14ac:dyDescent="0.3">
      <c r="A644" s="120"/>
      <c r="B644" s="120"/>
      <c r="C644" s="120"/>
      <c r="D644" s="120"/>
      <c r="E644" s="120"/>
      <c r="F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16.5" customHeight="1" x14ac:dyDescent="0.3">
      <c r="A645" s="120"/>
      <c r="B645" s="120"/>
      <c r="C645" s="120"/>
      <c r="D645" s="120"/>
      <c r="E645" s="120"/>
      <c r="F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16.5" customHeight="1" x14ac:dyDescent="0.3">
      <c r="A646" s="120"/>
      <c r="B646" s="120"/>
      <c r="C646" s="120"/>
      <c r="D646" s="120"/>
      <c r="E646" s="120"/>
      <c r="F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16.5" customHeight="1" x14ac:dyDescent="0.3">
      <c r="A647" s="120"/>
      <c r="B647" s="120"/>
      <c r="C647" s="120"/>
      <c r="D647" s="120"/>
      <c r="E647" s="120"/>
      <c r="F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16.5" customHeight="1" x14ac:dyDescent="0.3">
      <c r="A648" s="120"/>
      <c r="B648" s="120"/>
      <c r="C648" s="120"/>
      <c r="D648" s="120"/>
      <c r="E648" s="120"/>
      <c r="F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16.5" customHeight="1" x14ac:dyDescent="0.3">
      <c r="A649" s="120"/>
      <c r="B649" s="120"/>
      <c r="C649" s="120"/>
      <c r="D649" s="120"/>
      <c r="E649" s="120"/>
      <c r="F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16.5" customHeight="1" x14ac:dyDescent="0.3">
      <c r="A650" s="120"/>
      <c r="B650" s="120"/>
      <c r="C650" s="120"/>
      <c r="D650" s="120"/>
      <c r="E650" s="120"/>
      <c r="F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16.5" customHeight="1" x14ac:dyDescent="0.3">
      <c r="A651" s="120"/>
      <c r="B651" s="120"/>
      <c r="C651" s="120"/>
      <c r="D651" s="120"/>
      <c r="E651" s="120"/>
      <c r="F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16.5" customHeight="1" x14ac:dyDescent="0.3">
      <c r="A652" s="120"/>
      <c r="B652" s="120"/>
      <c r="C652" s="120"/>
      <c r="D652" s="120"/>
      <c r="E652" s="120"/>
      <c r="F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16.5" customHeight="1" x14ac:dyDescent="0.3">
      <c r="A653" s="120"/>
      <c r="B653" s="120"/>
      <c r="C653" s="120"/>
      <c r="D653" s="120"/>
      <c r="E653" s="120"/>
      <c r="F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16.5" customHeight="1" x14ac:dyDescent="0.3">
      <c r="A654" s="120"/>
      <c r="B654" s="120"/>
      <c r="C654" s="120"/>
      <c r="D654" s="120"/>
      <c r="E654" s="120"/>
      <c r="F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16.5" customHeight="1" x14ac:dyDescent="0.3">
      <c r="A655" s="120"/>
      <c r="B655" s="120"/>
      <c r="C655" s="120"/>
      <c r="D655" s="120"/>
      <c r="E655" s="120"/>
      <c r="F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16.5" customHeight="1" x14ac:dyDescent="0.3">
      <c r="A656" s="120"/>
      <c r="B656" s="120"/>
      <c r="C656" s="120"/>
      <c r="D656" s="120"/>
      <c r="E656" s="120"/>
      <c r="F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16.5" customHeight="1" x14ac:dyDescent="0.3">
      <c r="A657" s="120"/>
      <c r="B657" s="120"/>
      <c r="C657" s="120"/>
      <c r="D657" s="120"/>
      <c r="E657" s="120"/>
      <c r="F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16.5" customHeight="1" x14ac:dyDescent="0.3">
      <c r="A658" s="120"/>
      <c r="B658" s="120"/>
      <c r="C658" s="120"/>
      <c r="D658" s="120"/>
      <c r="E658" s="120"/>
      <c r="F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16.5" customHeight="1" x14ac:dyDescent="0.3">
      <c r="A659" s="120"/>
      <c r="B659" s="120"/>
      <c r="C659" s="120"/>
      <c r="D659" s="120"/>
      <c r="E659" s="120"/>
      <c r="F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16.5" customHeight="1" x14ac:dyDescent="0.3">
      <c r="A660" s="120"/>
      <c r="B660" s="120"/>
      <c r="C660" s="120"/>
      <c r="D660" s="120"/>
      <c r="E660" s="120"/>
      <c r="F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16.5" customHeight="1" x14ac:dyDescent="0.3">
      <c r="A661" s="120"/>
      <c r="B661" s="120"/>
      <c r="C661" s="120"/>
      <c r="D661" s="120"/>
      <c r="E661" s="120"/>
      <c r="F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16.5" customHeight="1" x14ac:dyDescent="0.3">
      <c r="A662" s="120"/>
      <c r="B662" s="120"/>
      <c r="C662" s="120"/>
      <c r="D662" s="120"/>
      <c r="E662" s="120"/>
      <c r="F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16.5" customHeight="1" x14ac:dyDescent="0.3">
      <c r="A663" s="120"/>
      <c r="B663" s="120"/>
      <c r="C663" s="120"/>
      <c r="D663" s="120"/>
      <c r="E663" s="120"/>
      <c r="F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16.5" customHeight="1" x14ac:dyDescent="0.3">
      <c r="A664" s="120"/>
      <c r="B664" s="120"/>
      <c r="C664" s="120"/>
      <c r="D664" s="120"/>
      <c r="E664" s="120"/>
      <c r="F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16.5" customHeight="1" x14ac:dyDescent="0.3">
      <c r="A665" s="120"/>
      <c r="B665" s="120"/>
      <c r="C665" s="120"/>
      <c r="D665" s="120"/>
      <c r="E665" s="120"/>
      <c r="F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16.5" customHeight="1" x14ac:dyDescent="0.3">
      <c r="A666" s="120"/>
      <c r="B666" s="120"/>
      <c r="C666" s="120"/>
      <c r="D666" s="120"/>
      <c r="E666" s="120"/>
      <c r="F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16.5" customHeight="1" x14ac:dyDescent="0.3">
      <c r="A667" s="120"/>
      <c r="B667" s="120"/>
      <c r="C667" s="120"/>
      <c r="D667" s="120"/>
      <c r="E667" s="120"/>
      <c r="F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16.5" customHeight="1" x14ac:dyDescent="0.3">
      <c r="A668" s="120"/>
      <c r="B668" s="120"/>
      <c r="C668" s="120"/>
      <c r="D668" s="120"/>
      <c r="E668" s="120"/>
      <c r="F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16.5" customHeight="1" x14ac:dyDescent="0.3">
      <c r="A669" s="120"/>
      <c r="B669" s="120"/>
      <c r="C669" s="120"/>
      <c r="D669" s="120"/>
      <c r="E669" s="120"/>
      <c r="F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16.5" customHeight="1" x14ac:dyDescent="0.3">
      <c r="A670" s="120"/>
      <c r="B670" s="120"/>
      <c r="C670" s="120"/>
      <c r="D670" s="120"/>
      <c r="E670" s="120"/>
      <c r="F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16.5" customHeight="1" x14ac:dyDescent="0.3">
      <c r="A671" s="120"/>
      <c r="B671" s="120"/>
      <c r="C671" s="120"/>
      <c r="D671" s="120"/>
      <c r="E671" s="120"/>
      <c r="F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16.5" customHeight="1" x14ac:dyDescent="0.3">
      <c r="A672" s="120"/>
      <c r="B672" s="120"/>
      <c r="C672" s="120"/>
      <c r="D672" s="120"/>
      <c r="E672" s="120"/>
      <c r="F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16.5" customHeight="1" x14ac:dyDescent="0.3">
      <c r="A673" s="120"/>
      <c r="B673" s="120"/>
      <c r="C673" s="120"/>
      <c r="D673" s="120"/>
      <c r="E673" s="120"/>
      <c r="F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16.5" customHeight="1" x14ac:dyDescent="0.3">
      <c r="A674" s="120"/>
      <c r="B674" s="120"/>
      <c r="C674" s="120"/>
      <c r="D674" s="120"/>
      <c r="E674" s="120"/>
      <c r="F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16.5" customHeight="1" x14ac:dyDescent="0.3">
      <c r="A675" s="120"/>
      <c r="B675" s="120"/>
      <c r="C675" s="120"/>
      <c r="D675" s="120"/>
      <c r="E675" s="120"/>
      <c r="F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16.5" customHeight="1" x14ac:dyDescent="0.3">
      <c r="A676" s="120"/>
      <c r="B676" s="120"/>
      <c r="C676" s="120"/>
      <c r="D676" s="120"/>
      <c r="E676" s="120"/>
      <c r="F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16.5" customHeight="1" x14ac:dyDescent="0.3">
      <c r="A677" s="120"/>
      <c r="B677" s="120"/>
      <c r="C677" s="120"/>
      <c r="D677" s="120"/>
      <c r="E677" s="120"/>
      <c r="F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16.5" customHeight="1" x14ac:dyDescent="0.3">
      <c r="A678" s="120"/>
      <c r="B678" s="120"/>
      <c r="C678" s="120"/>
      <c r="D678" s="120"/>
      <c r="E678" s="120"/>
      <c r="F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16.5" customHeight="1" x14ac:dyDescent="0.3">
      <c r="A679" s="120"/>
      <c r="B679" s="120"/>
      <c r="C679" s="120"/>
      <c r="D679" s="120"/>
      <c r="E679" s="120"/>
      <c r="F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16.5" customHeight="1" x14ac:dyDescent="0.3">
      <c r="A680" s="120"/>
      <c r="B680" s="120"/>
      <c r="C680" s="120"/>
      <c r="D680" s="120"/>
      <c r="E680" s="120"/>
      <c r="F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16.5" customHeight="1" x14ac:dyDescent="0.3">
      <c r="A681" s="120"/>
      <c r="B681" s="120"/>
      <c r="C681" s="120"/>
      <c r="D681" s="120"/>
      <c r="E681" s="120"/>
      <c r="F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16.5" customHeight="1" x14ac:dyDescent="0.3">
      <c r="A682" s="120"/>
      <c r="B682" s="120"/>
      <c r="C682" s="120"/>
      <c r="D682" s="120"/>
      <c r="E682" s="120"/>
      <c r="F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16.5" customHeight="1" x14ac:dyDescent="0.3">
      <c r="A683" s="120"/>
      <c r="B683" s="120"/>
      <c r="C683" s="120"/>
      <c r="D683" s="120"/>
      <c r="E683" s="120"/>
      <c r="F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16.5" customHeight="1" x14ac:dyDescent="0.3">
      <c r="A684" s="120"/>
      <c r="B684" s="120"/>
      <c r="C684" s="120"/>
      <c r="D684" s="120"/>
      <c r="E684" s="120"/>
      <c r="F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16.5" customHeight="1" x14ac:dyDescent="0.3">
      <c r="A685" s="120"/>
      <c r="B685" s="120"/>
      <c r="C685" s="120"/>
      <c r="D685" s="120"/>
      <c r="E685" s="120"/>
      <c r="F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16.5" customHeight="1" x14ac:dyDescent="0.3">
      <c r="A686" s="120"/>
      <c r="B686" s="120"/>
      <c r="C686" s="120"/>
      <c r="D686" s="120"/>
      <c r="E686" s="120"/>
      <c r="F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16.5" customHeight="1" x14ac:dyDescent="0.3">
      <c r="A687" s="120"/>
      <c r="B687" s="120"/>
      <c r="C687" s="120"/>
      <c r="D687" s="120"/>
      <c r="E687" s="120"/>
      <c r="F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16.5" customHeight="1" x14ac:dyDescent="0.3">
      <c r="A688" s="120"/>
      <c r="B688" s="120"/>
      <c r="C688" s="120"/>
      <c r="D688" s="120"/>
      <c r="E688" s="120"/>
      <c r="F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16.5" customHeight="1" x14ac:dyDescent="0.3">
      <c r="A689" s="120"/>
      <c r="B689" s="120"/>
      <c r="C689" s="120"/>
      <c r="D689" s="120"/>
      <c r="E689" s="120"/>
      <c r="F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16.5" customHeight="1" x14ac:dyDescent="0.3">
      <c r="A690" s="120"/>
      <c r="B690" s="120"/>
      <c r="C690" s="120"/>
      <c r="D690" s="120"/>
      <c r="E690" s="120"/>
      <c r="F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16.5" customHeight="1" x14ac:dyDescent="0.3">
      <c r="A691" s="120"/>
      <c r="B691" s="120"/>
      <c r="C691" s="120"/>
      <c r="D691" s="120"/>
      <c r="E691" s="120"/>
      <c r="F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16.5" customHeight="1" x14ac:dyDescent="0.3">
      <c r="A692" s="120"/>
      <c r="B692" s="120"/>
      <c r="C692" s="120"/>
      <c r="D692" s="120"/>
      <c r="E692" s="120"/>
      <c r="F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16.5" customHeight="1" x14ac:dyDescent="0.3">
      <c r="A693" s="120"/>
      <c r="B693" s="120"/>
      <c r="C693" s="120"/>
      <c r="D693" s="120"/>
      <c r="E693" s="120"/>
      <c r="F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16.5" customHeight="1" x14ac:dyDescent="0.3">
      <c r="A694" s="120"/>
      <c r="B694" s="120"/>
      <c r="C694" s="120"/>
      <c r="D694" s="120"/>
      <c r="E694" s="120"/>
      <c r="F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16.5" customHeight="1" x14ac:dyDescent="0.3">
      <c r="A695" s="120"/>
      <c r="B695" s="120"/>
      <c r="C695" s="120"/>
      <c r="D695" s="120"/>
      <c r="E695" s="120"/>
      <c r="F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16.5" customHeight="1" x14ac:dyDescent="0.3">
      <c r="A696" s="120"/>
      <c r="B696" s="120"/>
      <c r="C696" s="120"/>
      <c r="D696" s="120"/>
      <c r="E696" s="120"/>
      <c r="F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16.5" customHeight="1" x14ac:dyDescent="0.3">
      <c r="A697" s="120"/>
      <c r="B697" s="120"/>
      <c r="C697" s="120"/>
      <c r="D697" s="120"/>
      <c r="E697" s="120"/>
      <c r="F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16.5" customHeight="1" x14ac:dyDescent="0.3">
      <c r="A698" s="120"/>
      <c r="B698" s="120"/>
      <c r="C698" s="120"/>
      <c r="D698" s="120"/>
      <c r="E698" s="120"/>
      <c r="F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16.5" customHeight="1" x14ac:dyDescent="0.3">
      <c r="A699" s="120"/>
      <c r="B699" s="120"/>
      <c r="C699" s="120"/>
      <c r="D699" s="120"/>
      <c r="E699" s="120"/>
      <c r="F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16.5" customHeight="1" x14ac:dyDescent="0.3">
      <c r="A700" s="120"/>
      <c r="B700" s="120"/>
      <c r="C700" s="120"/>
      <c r="D700" s="120"/>
      <c r="E700" s="120"/>
      <c r="F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16.5" customHeight="1" x14ac:dyDescent="0.3">
      <c r="A701" s="120"/>
      <c r="B701" s="120"/>
      <c r="C701" s="120"/>
      <c r="D701" s="120"/>
      <c r="E701" s="120"/>
      <c r="F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16.5" customHeight="1" x14ac:dyDescent="0.3">
      <c r="A702" s="120"/>
      <c r="B702" s="120"/>
      <c r="C702" s="120"/>
      <c r="D702" s="120"/>
      <c r="E702" s="120"/>
      <c r="F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16.5" customHeight="1" x14ac:dyDescent="0.3">
      <c r="A703" s="120"/>
      <c r="B703" s="120"/>
      <c r="C703" s="120"/>
      <c r="D703" s="120"/>
      <c r="E703" s="120"/>
      <c r="F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16.5" customHeight="1" x14ac:dyDescent="0.3">
      <c r="A704" s="120"/>
      <c r="B704" s="120"/>
      <c r="C704" s="120"/>
      <c r="D704" s="120"/>
      <c r="E704" s="120"/>
      <c r="F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16.5" customHeight="1" x14ac:dyDescent="0.3">
      <c r="A705" s="120"/>
      <c r="B705" s="120"/>
      <c r="C705" s="120"/>
      <c r="D705" s="120"/>
      <c r="E705" s="120"/>
      <c r="F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16.5" customHeight="1" x14ac:dyDescent="0.3">
      <c r="A706" s="120"/>
      <c r="B706" s="120"/>
      <c r="C706" s="120"/>
      <c r="D706" s="120"/>
      <c r="E706" s="120"/>
      <c r="F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16.5" customHeight="1" x14ac:dyDescent="0.3">
      <c r="A707" s="120"/>
      <c r="B707" s="120"/>
      <c r="C707" s="120"/>
      <c r="D707" s="120"/>
      <c r="E707" s="120"/>
      <c r="F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16.5" customHeight="1" x14ac:dyDescent="0.3">
      <c r="A708" s="120"/>
      <c r="B708" s="120"/>
      <c r="C708" s="120"/>
      <c r="D708" s="120"/>
      <c r="E708" s="120"/>
      <c r="F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16.5" customHeight="1" x14ac:dyDescent="0.3">
      <c r="A709" s="120"/>
      <c r="B709" s="120"/>
      <c r="C709" s="120"/>
      <c r="D709" s="120"/>
      <c r="E709" s="120"/>
      <c r="F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16.5" customHeight="1" x14ac:dyDescent="0.3">
      <c r="A710" s="120"/>
      <c r="B710" s="120"/>
      <c r="C710" s="120"/>
      <c r="D710" s="120"/>
      <c r="E710" s="120"/>
      <c r="F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16.5" customHeight="1" x14ac:dyDescent="0.3">
      <c r="A711" s="120"/>
      <c r="B711" s="120"/>
      <c r="C711" s="120"/>
      <c r="D711" s="120"/>
      <c r="E711" s="120"/>
      <c r="F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16.5" customHeight="1" x14ac:dyDescent="0.3">
      <c r="A712" s="120"/>
      <c r="B712" s="120"/>
      <c r="C712" s="120"/>
      <c r="D712" s="120"/>
      <c r="E712" s="120"/>
      <c r="F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16.5" customHeight="1" x14ac:dyDescent="0.3">
      <c r="A713" s="120"/>
      <c r="B713" s="120"/>
      <c r="C713" s="120"/>
      <c r="D713" s="120"/>
      <c r="E713" s="120"/>
      <c r="F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16.5" customHeight="1" x14ac:dyDescent="0.3">
      <c r="A714" s="120"/>
      <c r="B714" s="120"/>
      <c r="C714" s="120"/>
      <c r="D714" s="120"/>
      <c r="E714" s="120"/>
      <c r="F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16.5" customHeight="1" x14ac:dyDescent="0.3">
      <c r="A715" s="120"/>
      <c r="B715" s="120"/>
      <c r="C715" s="120"/>
      <c r="D715" s="120"/>
      <c r="E715" s="120"/>
      <c r="F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16.5" customHeight="1" x14ac:dyDescent="0.3">
      <c r="A716" s="120"/>
      <c r="B716" s="120"/>
      <c r="C716" s="120"/>
      <c r="D716" s="120"/>
      <c r="E716" s="120"/>
      <c r="F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16.5" customHeight="1" x14ac:dyDescent="0.3">
      <c r="A717" s="120"/>
      <c r="B717" s="120"/>
      <c r="C717" s="120"/>
      <c r="D717" s="120"/>
      <c r="E717" s="120"/>
      <c r="F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16.5" customHeight="1" x14ac:dyDescent="0.3">
      <c r="A718" s="120"/>
      <c r="B718" s="120"/>
      <c r="C718" s="120"/>
      <c r="D718" s="120"/>
      <c r="E718" s="120"/>
      <c r="F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16.5" customHeight="1" x14ac:dyDescent="0.3">
      <c r="A719" s="120"/>
      <c r="B719" s="120"/>
      <c r="C719" s="120"/>
      <c r="D719" s="120"/>
      <c r="E719" s="120"/>
      <c r="F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16.5" customHeight="1" x14ac:dyDescent="0.3">
      <c r="A720" s="120"/>
      <c r="B720" s="120"/>
      <c r="C720" s="120"/>
      <c r="D720" s="120"/>
      <c r="E720" s="120"/>
      <c r="F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16.5" customHeight="1" x14ac:dyDescent="0.3">
      <c r="A721" s="120"/>
      <c r="B721" s="120"/>
      <c r="C721" s="120"/>
      <c r="D721" s="120"/>
      <c r="E721" s="120"/>
      <c r="F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16.5" customHeight="1" x14ac:dyDescent="0.3">
      <c r="A722" s="120"/>
      <c r="B722" s="120"/>
      <c r="C722" s="120"/>
      <c r="D722" s="120"/>
      <c r="E722" s="120"/>
      <c r="F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16.5" customHeight="1" x14ac:dyDescent="0.3">
      <c r="A723" s="120"/>
      <c r="B723" s="120"/>
      <c r="C723" s="120"/>
      <c r="D723" s="120"/>
      <c r="E723" s="120"/>
      <c r="F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16.5" customHeight="1" x14ac:dyDescent="0.3">
      <c r="A724" s="120"/>
      <c r="B724" s="120"/>
      <c r="C724" s="120"/>
      <c r="D724" s="120"/>
      <c r="E724" s="120"/>
      <c r="F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16.5" customHeight="1" x14ac:dyDescent="0.3">
      <c r="A725" s="120"/>
      <c r="B725" s="120"/>
      <c r="C725" s="120"/>
      <c r="D725" s="120"/>
      <c r="E725" s="120"/>
      <c r="F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16.5" customHeight="1" x14ac:dyDescent="0.3">
      <c r="A726" s="120"/>
      <c r="B726" s="120"/>
      <c r="C726" s="120"/>
      <c r="D726" s="120"/>
      <c r="E726" s="120"/>
      <c r="F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16.5" customHeight="1" x14ac:dyDescent="0.3">
      <c r="A727" s="120"/>
      <c r="B727" s="120"/>
      <c r="C727" s="120"/>
      <c r="D727" s="120"/>
      <c r="E727" s="120"/>
      <c r="F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16.5" customHeight="1" x14ac:dyDescent="0.3">
      <c r="A728" s="120"/>
      <c r="B728" s="120"/>
      <c r="C728" s="120"/>
      <c r="D728" s="120"/>
      <c r="E728" s="120"/>
      <c r="F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16.5" customHeight="1" x14ac:dyDescent="0.3">
      <c r="A729" s="120"/>
      <c r="B729" s="120"/>
      <c r="C729" s="120"/>
      <c r="D729" s="120"/>
      <c r="E729" s="120"/>
      <c r="F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16.5" customHeight="1" x14ac:dyDescent="0.3">
      <c r="A730" s="120"/>
      <c r="B730" s="120"/>
      <c r="C730" s="120"/>
      <c r="D730" s="120"/>
      <c r="E730" s="120"/>
      <c r="F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16.5" customHeight="1" x14ac:dyDescent="0.3">
      <c r="A731" s="120"/>
      <c r="B731" s="120"/>
      <c r="C731" s="120"/>
      <c r="D731" s="120"/>
      <c r="E731" s="120"/>
      <c r="F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16.5" customHeight="1" x14ac:dyDescent="0.3">
      <c r="A732" s="120"/>
      <c r="B732" s="120"/>
      <c r="C732" s="120"/>
      <c r="D732" s="120"/>
      <c r="E732" s="120"/>
      <c r="F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16.5" customHeight="1" x14ac:dyDescent="0.3">
      <c r="A733" s="120"/>
      <c r="B733" s="120"/>
      <c r="C733" s="120"/>
      <c r="D733" s="120"/>
      <c r="E733" s="120"/>
      <c r="F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16.5" customHeight="1" x14ac:dyDescent="0.3">
      <c r="A734" s="120"/>
      <c r="B734" s="120"/>
      <c r="C734" s="120"/>
      <c r="D734" s="120"/>
      <c r="E734" s="120"/>
      <c r="F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16.5" customHeight="1" x14ac:dyDescent="0.3">
      <c r="A735" s="120"/>
      <c r="B735" s="120"/>
      <c r="C735" s="120"/>
      <c r="D735" s="120"/>
      <c r="E735" s="120"/>
      <c r="F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16.5" customHeight="1" x14ac:dyDescent="0.3">
      <c r="A736" s="120"/>
      <c r="B736" s="120"/>
      <c r="C736" s="120"/>
      <c r="D736" s="120"/>
      <c r="E736" s="120"/>
      <c r="F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16.5" customHeight="1" x14ac:dyDescent="0.3">
      <c r="A737" s="120"/>
      <c r="B737" s="120"/>
      <c r="C737" s="120"/>
      <c r="D737" s="120"/>
      <c r="E737" s="120"/>
      <c r="F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16.5" customHeight="1" x14ac:dyDescent="0.3">
      <c r="A738" s="120"/>
      <c r="B738" s="120"/>
      <c r="C738" s="120"/>
      <c r="D738" s="120"/>
      <c r="E738" s="120"/>
      <c r="F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16.5" customHeight="1" x14ac:dyDescent="0.3">
      <c r="A739" s="120"/>
      <c r="B739" s="120"/>
      <c r="C739" s="120"/>
      <c r="D739" s="120"/>
      <c r="E739" s="120"/>
      <c r="F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16.5" customHeight="1" x14ac:dyDescent="0.3">
      <c r="A740" s="120"/>
      <c r="B740" s="120"/>
      <c r="C740" s="120"/>
      <c r="D740" s="120"/>
      <c r="E740" s="120"/>
      <c r="F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16.5" customHeight="1" x14ac:dyDescent="0.3">
      <c r="A741" s="120"/>
      <c r="B741" s="120"/>
      <c r="C741" s="120"/>
      <c r="D741" s="120"/>
      <c r="E741" s="120"/>
      <c r="F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16.5" customHeight="1" x14ac:dyDescent="0.3">
      <c r="A742" s="120"/>
      <c r="B742" s="120"/>
      <c r="C742" s="120"/>
      <c r="D742" s="120"/>
      <c r="E742" s="120"/>
      <c r="F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16.5" customHeight="1" x14ac:dyDescent="0.3">
      <c r="A743" s="120"/>
      <c r="B743" s="120"/>
      <c r="C743" s="120"/>
      <c r="D743" s="120"/>
      <c r="E743" s="120"/>
      <c r="F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16.5" customHeight="1" x14ac:dyDescent="0.3">
      <c r="A744" s="120"/>
      <c r="B744" s="120"/>
      <c r="C744" s="120"/>
      <c r="D744" s="120"/>
      <c r="E744" s="120"/>
      <c r="F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16.5" customHeight="1" x14ac:dyDescent="0.3">
      <c r="A745" s="120"/>
      <c r="B745" s="120"/>
      <c r="C745" s="120"/>
      <c r="D745" s="120"/>
      <c r="E745" s="120"/>
      <c r="F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16.5" customHeight="1" x14ac:dyDescent="0.3">
      <c r="A746" s="120"/>
      <c r="B746" s="120"/>
      <c r="C746" s="120"/>
      <c r="D746" s="120"/>
      <c r="E746" s="120"/>
      <c r="F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16.5" customHeight="1" x14ac:dyDescent="0.3">
      <c r="A747" s="120"/>
      <c r="B747" s="120"/>
      <c r="C747" s="120"/>
      <c r="D747" s="120"/>
      <c r="E747" s="120"/>
      <c r="F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16.5" customHeight="1" x14ac:dyDescent="0.3">
      <c r="A748" s="120"/>
      <c r="B748" s="120"/>
      <c r="C748" s="120"/>
      <c r="D748" s="120"/>
      <c r="E748" s="120"/>
      <c r="F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16.5" customHeight="1" x14ac:dyDescent="0.3">
      <c r="A749" s="120"/>
      <c r="B749" s="120"/>
      <c r="C749" s="120"/>
      <c r="D749" s="120"/>
      <c r="E749" s="120"/>
      <c r="F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16.5" customHeight="1" x14ac:dyDescent="0.3">
      <c r="A750" s="120"/>
      <c r="B750" s="120"/>
      <c r="C750" s="120"/>
      <c r="D750" s="120"/>
      <c r="E750" s="120"/>
      <c r="F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16.5" customHeight="1" x14ac:dyDescent="0.3">
      <c r="A751" s="120"/>
      <c r="B751" s="120"/>
      <c r="C751" s="120"/>
      <c r="D751" s="120"/>
      <c r="E751" s="120"/>
      <c r="F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16.5" customHeight="1" x14ac:dyDescent="0.3">
      <c r="A752" s="120"/>
      <c r="B752" s="120"/>
      <c r="C752" s="120"/>
      <c r="D752" s="120"/>
      <c r="E752" s="120"/>
      <c r="F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16.5" customHeight="1" x14ac:dyDescent="0.3">
      <c r="A753" s="120"/>
      <c r="B753" s="120"/>
      <c r="C753" s="120"/>
      <c r="D753" s="120"/>
      <c r="E753" s="120"/>
      <c r="F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16.5" customHeight="1" x14ac:dyDescent="0.3">
      <c r="A754" s="120"/>
      <c r="B754" s="120"/>
      <c r="C754" s="120"/>
      <c r="D754" s="120"/>
      <c r="E754" s="120"/>
      <c r="F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16.5" customHeight="1" x14ac:dyDescent="0.3">
      <c r="A755" s="120"/>
      <c r="B755" s="120"/>
      <c r="C755" s="120"/>
      <c r="D755" s="120"/>
      <c r="E755" s="120"/>
      <c r="F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16.5" customHeight="1" x14ac:dyDescent="0.3">
      <c r="A756" s="120"/>
      <c r="B756" s="120"/>
      <c r="C756" s="120"/>
      <c r="D756" s="120"/>
      <c r="E756" s="120"/>
      <c r="F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16.5" customHeight="1" x14ac:dyDescent="0.3">
      <c r="A757" s="120"/>
      <c r="B757" s="120"/>
      <c r="C757" s="120"/>
      <c r="D757" s="120"/>
      <c r="E757" s="120"/>
      <c r="F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16.5" customHeight="1" x14ac:dyDescent="0.3">
      <c r="A758" s="120"/>
      <c r="B758" s="120"/>
      <c r="C758" s="120"/>
      <c r="D758" s="120"/>
      <c r="E758" s="120"/>
      <c r="F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16.5" customHeight="1" x14ac:dyDescent="0.3">
      <c r="A759" s="120"/>
      <c r="B759" s="120"/>
      <c r="C759" s="120"/>
      <c r="D759" s="120"/>
      <c r="E759" s="120"/>
      <c r="F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16.5" customHeight="1" x14ac:dyDescent="0.3">
      <c r="A760" s="120"/>
      <c r="B760" s="120"/>
      <c r="C760" s="120"/>
      <c r="D760" s="120"/>
      <c r="E760" s="120"/>
      <c r="F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16.5" customHeight="1" x14ac:dyDescent="0.3">
      <c r="A761" s="120"/>
      <c r="B761" s="120"/>
      <c r="C761" s="120"/>
      <c r="D761" s="120"/>
      <c r="E761" s="120"/>
      <c r="F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16.5" customHeight="1" x14ac:dyDescent="0.3">
      <c r="A762" s="120"/>
      <c r="B762" s="120"/>
      <c r="C762" s="120"/>
      <c r="D762" s="120"/>
      <c r="E762" s="120"/>
      <c r="F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16.5" customHeight="1" x14ac:dyDescent="0.3">
      <c r="A763" s="120"/>
      <c r="B763" s="120"/>
      <c r="C763" s="120"/>
      <c r="D763" s="120"/>
      <c r="E763" s="120"/>
      <c r="F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16.5" customHeight="1" x14ac:dyDescent="0.3">
      <c r="A764" s="120"/>
      <c r="B764" s="120"/>
      <c r="C764" s="120"/>
      <c r="D764" s="120"/>
      <c r="E764" s="120"/>
      <c r="F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16.5" customHeight="1" x14ac:dyDescent="0.3">
      <c r="A765" s="120"/>
      <c r="B765" s="120"/>
      <c r="C765" s="120"/>
      <c r="D765" s="120"/>
      <c r="E765" s="120"/>
      <c r="F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16.5" customHeight="1" x14ac:dyDescent="0.3">
      <c r="A766" s="120"/>
      <c r="B766" s="120"/>
      <c r="C766" s="120"/>
      <c r="D766" s="120"/>
      <c r="E766" s="120"/>
      <c r="F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16.5" customHeight="1" x14ac:dyDescent="0.3">
      <c r="A767" s="120"/>
      <c r="B767" s="120"/>
      <c r="C767" s="120"/>
      <c r="D767" s="120"/>
      <c r="E767" s="120"/>
      <c r="F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16.5" customHeight="1" x14ac:dyDescent="0.3">
      <c r="A768" s="120"/>
      <c r="B768" s="120"/>
      <c r="C768" s="120"/>
      <c r="D768" s="120"/>
      <c r="E768" s="120"/>
      <c r="F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16.5" customHeight="1" x14ac:dyDescent="0.3">
      <c r="A769" s="120"/>
      <c r="B769" s="120"/>
      <c r="C769" s="120"/>
      <c r="D769" s="120"/>
      <c r="E769" s="120"/>
      <c r="F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16.5" customHeight="1" x14ac:dyDescent="0.3">
      <c r="A770" s="120"/>
      <c r="B770" s="120"/>
      <c r="C770" s="120"/>
      <c r="D770" s="120"/>
      <c r="E770" s="120"/>
      <c r="F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16.5" customHeight="1" x14ac:dyDescent="0.3">
      <c r="A771" s="120"/>
      <c r="B771" s="120"/>
      <c r="C771" s="120"/>
      <c r="D771" s="120"/>
      <c r="E771" s="120"/>
      <c r="F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16.5" customHeight="1" x14ac:dyDescent="0.3">
      <c r="A772" s="120"/>
      <c r="B772" s="120"/>
      <c r="C772" s="120"/>
      <c r="D772" s="120"/>
      <c r="E772" s="120"/>
      <c r="F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16.5" customHeight="1" x14ac:dyDescent="0.3">
      <c r="A773" s="120"/>
      <c r="B773" s="120"/>
      <c r="C773" s="120"/>
      <c r="D773" s="120"/>
      <c r="E773" s="120"/>
      <c r="F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16.5" customHeight="1" x14ac:dyDescent="0.3">
      <c r="A774" s="120"/>
      <c r="B774" s="120"/>
      <c r="C774" s="120"/>
      <c r="D774" s="120"/>
      <c r="E774" s="120"/>
      <c r="F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16.5" customHeight="1" x14ac:dyDescent="0.3">
      <c r="A775" s="120"/>
      <c r="B775" s="120"/>
      <c r="C775" s="120"/>
      <c r="D775" s="120"/>
      <c r="E775" s="120"/>
      <c r="F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16.5" customHeight="1" x14ac:dyDescent="0.3">
      <c r="A776" s="120"/>
      <c r="B776" s="120"/>
      <c r="C776" s="120"/>
      <c r="D776" s="120"/>
      <c r="E776" s="120"/>
      <c r="F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16.5" customHeight="1" x14ac:dyDescent="0.3">
      <c r="A777" s="120"/>
      <c r="B777" s="120"/>
      <c r="C777" s="120"/>
      <c r="D777" s="120"/>
      <c r="E777" s="120"/>
      <c r="F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16.5" customHeight="1" x14ac:dyDescent="0.3">
      <c r="A778" s="120"/>
      <c r="B778" s="120"/>
      <c r="C778" s="120"/>
      <c r="D778" s="120"/>
      <c r="E778" s="120"/>
      <c r="F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16.5" customHeight="1" x14ac:dyDescent="0.3">
      <c r="A779" s="120"/>
      <c r="B779" s="120"/>
      <c r="C779" s="120"/>
      <c r="D779" s="120"/>
      <c r="E779" s="120"/>
      <c r="F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16.5" customHeight="1" x14ac:dyDescent="0.3">
      <c r="A780" s="120"/>
      <c r="B780" s="120"/>
      <c r="C780" s="120"/>
      <c r="D780" s="120"/>
      <c r="E780" s="120"/>
      <c r="F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16.5" customHeight="1" x14ac:dyDescent="0.3">
      <c r="A781" s="120"/>
      <c r="B781" s="120"/>
      <c r="C781" s="120"/>
      <c r="D781" s="120"/>
      <c r="E781" s="120"/>
      <c r="F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16.5" customHeight="1" x14ac:dyDescent="0.3">
      <c r="A782" s="120"/>
      <c r="B782" s="120"/>
      <c r="C782" s="120"/>
      <c r="D782" s="120"/>
      <c r="E782" s="120"/>
      <c r="F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16.5" customHeight="1" x14ac:dyDescent="0.3">
      <c r="A783" s="120"/>
      <c r="B783" s="120"/>
      <c r="C783" s="120"/>
      <c r="D783" s="120"/>
      <c r="E783" s="120"/>
      <c r="F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16.5" customHeight="1" x14ac:dyDescent="0.3">
      <c r="A784" s="120"/>
      <c r="B784" s="120"/>
      <c r="C784" s="120"/>
      <c r="D784" s="120"/>
      <c r="E784" s="120"/>
      <c r="F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16.5" customHeight="1" x14ac:dyDescent="0.3">
      <c r="A785" s="120"/>
      <c r="B785" s="120"/>
      <c r="C785" s="120"/>
      <c r="D785" s="120"/>
      <c r="E785" s="120"/>
      <c r="F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16.5" customHeight="1" x14ac:dyDescent="0.3">
      <c r="A786" s="120"/>
      <c r="B786" s="120"/>
      <c r="C786" s="120"/>
      <c r="D786" s="120"/>
      <c r="E786" s="120"/>
      <c r="F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16.5" customHeight="1" x14ac:dyDescent="0.3">
      <c r="A787" s="120"/>
      <c r="B787" s="120"/>
      <c r="C787" s="120"/>
      <c r="D787" s="120"/>
      <c r="E787" s="120"/>
      <c r="F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16.5" customHeight="1" x14ac:dyDescent="0.3">
      <c r="A788" s="120"/>
      <c r="B788" s="120"/>
      <c r="C788" s="120"/>
      <c r="D788" s="120"/>
      <c r="E788" s="120"/>
      <c r="F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16.5" customHeight="1" x14ac:dyDescent="0.3">
      <c r="A789" s="120"/>
      <c r="B789" s="120"/>
      <c r="C789" s="120"/>
      <c r="D789" s="120"/>
      <c r="E789" s="120"/>
      <c r="F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16.5" customHeight="1" x14ac:dyDescent="0.3">
      <c r="A790" s="120"/>
      <c r="B790" s="120"/>
      <c r="C790" s="120"/>
      <c r="D790" s="120"/>
      <c r="E790" s="120"/>
      <c r="F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16.5" customHeight="1" x14ac:dyDescent="0.3">
      <c r="A791" s="120"/>
      <c r="B791" s="120"/>
      <c r="C791" s="120"/>
      <c r="D791" s="120"/>
      <c r="E791" s="120"/>
      <c r="F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16.5" customHeight="1" x14ac:dyDescent="0.3">
      <c r="A792" s="120"/>
      <c r="B792" s="120"/>
      <c r="C792" s="120"/>
      <c r="D792" s="120"/>
      <c r="E792" s="120"/>
      <c r="F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16.5" customHeight="1" x14ac:dyDescent="0.3">
      <c r="A793" s="120"/>
      <c r="B793" s="120"/>
      <c r="C793" s="120"/>
      <c r="D793" s="120"/>
      <c r="E793" s="120"/>
      <c r="F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16.5" customHeight="1" x14ac:dyDescent="0.3">
      <c r="A794" s="120"/>
      <c r="B794" s="120"/>
      <c r="C794" s="120"/>
      <c r="D794" s="120"/>
      <c r="E794" s="120"/>
      <c r="F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16.5" customHeight="1" x14ac:dyDescent="0.3">
      <c r="A795" s="120"/>
      <c r="B795" s="120"/>
      <c r="C795" s="120"/>
      <c r="D795" s="120"/>
      <c r="E795" s="120"/>
      <c r="F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16.5" customHeight="1" x14ac:dyDescent="0.3">
      <c r="A796" s="120"/>
      <c r="B796" s="120"/>
      <c r="C796" s="120"/>
      <c r="D796" s="120"/>
      <c r="E796" s="120"/>
      <c r="F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16.5" customHeight="1" x14ac:dyDescent="0.3">
      <c r="A797" s="120"/>
      <c r="B797" s="120"/>
      <c r="C797" s="120"/>
      <c r="D797" s="120"/>
      <c r="E797" s="120"/>
      <c r="F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16.5" customHeight="1" x14ac:dyDescent="0.3">
      <c r="A798" s="120"/>
      <c r="B798" s="120"/>
      <c r="C798" s="120"/>
      <c r="D798" s="120"/>
      <c r="E798" s="120"/>
      <c r="F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16.5" customHeight="1" x14ac:dyDescent="0.3">
      <c r="A799" s="120"/>
      <c r="B799" s="120"/>
      <c r="C799" s="120"/>
      <c r="D799" s="120"/>
      <c r="E799" s="120"/>
      <c r="F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16.5" customHeight="1" x14ac:dyDescent="0.3">
      <c r="A800" s="120"/>
      <c r="B800" s="120"/>
      <c r="C800" s="120"/>
      <c r="D800" s="120"/>
      <c r="E800" s="120"/>
      <c r="F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16.5" customHeight="1" x14ac:dyDescent="0.3">
      <c r="A801" s="120"/>
      <c r="B801" s="120"/>
      <c r="C801" s="120"/>
      <c r="D801" s="120"/>
      <c r="E801" s="120"/>
      <c r="F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16.5" customHeight="1" x14ac:dyDescent="0.3">
      <c r="A802" s="120"/>
      <c r="B802" s="120"/>
      <c r="C802" s="120"/>
      <c r="D802" s="120"/>
      <c r="E802" s="120"/>
      <c r="F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16.5" customHeight="1" x14ac:dyDescent="0.3">
      <c r="A803" s="120"/>
      <c r="B803" s="120"/>
      <c r="C803" s="120"/>
      <c r="D803" s="120"/>
      <c r="E803" s="120"/>
      <c r="F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16.5" customHeight="1" x14ac:dyDescent="0.3">
      <c r="A804" s="120"/>
      <c r="B804" s="120"/>
      <c r="C804" s="120"/>
      <c r="D804" s="120"/>
      <c r="E804" s="120"/>
      <c r="F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16.5" customHeight="1" x14ac:dyDescent="0.3">
      <c r="A805" s="120"/>
      <c r="B805" s="120"/>
      <c r="C805" s="120"/>
      <c r="D805" s="120"/>
      <c r="E805" s="120"/>
      <c r="F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16.5" customHeight="1" x14ac:dyDescent="0.3">
      <c r="A806" s="120"/>
      <c r="B806" s="120"/>
      <c r="C806" s="120"/>
      <c r="D806" s="120"/>
      <c r="E806" s="120"/>
      <c r="F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16.5" customHeight="1" x14ac:dyDescent="0.3">
      <c r="A807" s="120"/>
      <c r="B807" s="120"/>
      <c r="C807" s="120"/>
      <c r="D807" s="120"/>
      <c r="E807" s="120"/>
      <c r="F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16.5" customHeight="1" x14ac:dyDescent="0.3">
      <c r="A808" s="120"/>
      <c r="B808" s="120"/>
      <c r="C808" s="120"/>
      <c r="D808" s="120"/>
      <c r="E808" s="120"/>
      <c r="F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16.5" customHeight="1" x14ac:dyDescent="0.3">
      <c r="A809" s="120"/>
      <c r="B809" s="120"/>
      <c r="C809" s="120"/>
      <c r="D809" s="120"/>
      <c r="E809" s="120"/>
      <c r="F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16.5" customHeight="1" x14ac:dyDescent="0.3">
      <c r="A810" s="120"/>
      <c r="B810" s="120"/>
      <c r="C810" s="120"/>
      <c r="D810" s="120"/>
      <c r="E810" s="120"/>
      <c r="F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16.5" customHeight="1" x14ac:dyDescent="0.3">
      <c r="A811" s="120"/>
      <c r="B811" s="120"/>
      <c r="C811" s="120"/>
      <c r="D811" s="120"/>
      <c r="E811" s="120"/>
      <c r="F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16.5" customHeight="1" x14ac:dyDescent="0.3">
      <c r="A812" s="120"/>
      <c r="B812" s="120"/>
      <c r="C812" s="120"/>
      <c r="D812" s="120"/>
      <c r="E812" s="120"/>
      <c r="F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16.5" customHeight="1" x14ac:dyDescent="0.3">
      <c r="A813" s="120"/>
      <c r="B813" s="120"/>
      <c r="C813" s="120"/>
      <c r="D813" s="120"/>
      <c r="E813" s="120"/>
      <c r="F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16.5" customHeight="1" x14ac:dyDescent="0.3">
      <c r="A814" s="120"/>
      <c r="B814" s="120"/>
      <c r="C814" s="120"/>
      <c r="D814" s="120"/>
      <c r="E814" s="120"/>
      <c r="F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16.5" customHeight="1" x14ac:dyDescent="0.3">
      <c r="A815" s="120"/>
      <c r="B815" s="120"/>
      <c r="C815" s="120"/>
      <c r="D815" s="120"/>
      <c r="E815" s="120"/>
      <c r="F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16.5" customHeight="1" x14ac:dyDescent="0.3">
      <c r="A816" s="120"/>
      <c r="B816" s="120"/>
      <c r="C816" s="120"/>
      <c r="D816" s="120"/>
      <c r="E816" s="120"/>
      <c r="F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16.5" customHeight="1" x14ac:dyDescent="0.3">
      <c r="A817" s="120"/>
      <c r="B817" s="120"/>
      <c r="C817" s="120"/>
      <c r="D817" s="120"/>
      <c r="E817" s="120"/>
      <c r="F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16.5" customHeight="1" x14ac:dyDescent="0.3">
      <c r="A818" s="120"/>
      <c r="B818" s="120"/>
      <c r="C818" s="120"/>
      <c r="D818" s="120"/>
      <c r="E818" s="120"/>
      <c r="F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16.5" customHeight="1" x14ac:dyDescent="0.3">
      <c r="A819" s="120"/>
      <c r="B819" s="120"/>
      <c r="C819" s="120"/>
      <c r="D819" s="120"/>
      <c r="E819" s="120"/>
      <c r="F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16.5" customHeight="1" x14ac:dyDescent="0.3">
      <c r="A820" s="120"/>
      <c r="B820" s="120"/>
      <c r="C820" s="120"/>
      <c r="D820" s="120"/>
      <c r="E820" s="120"/>
      <c r="F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16.5" customHeight="1" x14ac:dyDescent="0.3">
      <c r="A821" s="120"/>
      <c r="B821" s="120"/>
      <c r="C821" s="120"/>
      <c r="D821" s="120"/>
      <c r="E821" s="120"/>
      <c r="F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16.5" customHeight="1" x14ac:dyDescent="0.3">
      <c r="A822" s="120"/>
      <c r="B822" s="120"/>
      <c r="C822" s="120"/>
      <c r="D822" s="120"/>
      <c r="E822" s="120"/>
      <c r="F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16.5" customHeight="1" x14ac:dyDescent="0.3">
      <c r="A823" s="120"/>
      <c r="B823" s="120"/>
      <c r="C823" s="120"/>
      <c r="D823" s="120"/>
      <c r="E823" s="120"/>
      <c r="F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16.5" customHeight="1" x14ac:dyDescent="0.3">
      <c r="A824" s="120"/>
      <c r="B824" s="120"/>
      <c r="C824" s="120"/>
      <c r="D824" s="120"/>
      <c r="E824" s="120"/>
      <c r="F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16.5" customHeight="1" x14ac:dyDescent="0.3">
      <c r="A825" s="120"/>
      <c r="B825" s="120"/>
      <c r="C825" s="120"/>
      <c r="D825" s="120"/>
      <c r="E825" s="120"/>
      <c r="F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16.5" customHeight="1" x14ac:dyDescent="0.3">
      <c r="A826" s="120"/>
      <c r="B826" s="120"/>
      <c r="C826" s="120"/>
      <c r="D826" s="120"/>
      <c r="E826" s="120"/>
      <c r="F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16.5" customHeight="1" x14ac:dyDescent="0.3">
      <c r="A827" s="120"/>
      <c r="B827" s="120"/>
      <c r="C827" s="120"/>
      <c r="D827" s="120"/>
      <c r="E827" s="120"/>
      <c r="F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16.5" customHeight="1" x14ac:dyDescent="0.3">
      <c r="A828" s="120"/>
      <c r="B828" s="120"/>
      <c r="C828" s="120"/>
      <c r="D828" s="120"/>
      <c r="E828" s="120"/>
      <c r="F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16.5" customHeight="1" x14ac:dyDescent="0.3">
      <c r="A829" s="120"/>
      <c r="B829" s="120"/>
      <c r="C829" s="120"/>
      <c r="D829" s="120"/>
      <c r="E829" s="120"/>
      <c r="F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16.5" customHeight="1" x14ac:dyDescent="0.3">
      <c r="A830" s="120"/>
      <c r="B830" s="120"/>
      <c r="C830" s="120"/>
      <c r="D830" s="120"/>
      <c r="E830" s="120"/>
      <c r="F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16.5" customHeight="1" x14ac:dyDescent="0.3">
      <c r="A831" s="120"/>
      <c r="B831" s="120"/>
      <c r="C831" s="120"/>
      <c r="D831" s="120"/>
      <c r="E831" s="120"/>
      <c r="F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16.5" customHeight="1" x14ac:dyDescent="0.3">
      <c r="A832" s="120"/>
      <c r="B832" s="120"/>
      <c r="C832" s="120"/>
      <c r="D832" s="120"/>
      <c r="E832" s="120"/>
      <c r="F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16.5" customHeight="1" x14ac:dyDescent="0.3">
      <c r="A833" s="120"/>
      <c r="B833" s="120"/>
      <c r="C833" s="120"/>
      <c r="D833" s="120"/>
      <c r="E833" s="120"/>
      <c r="F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16.5" customHeight="1" x14ac:dyDescent="0.3">
      <c r="A834" s="120"/>
      <c r="B834" s="120"/>
      <c r="C834" s="120"/>
      <c r="D834" s="120"/>
      <c r="E834" s="120"/>
      <c r="F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16.5" customHeight="1" x14ac:dyDescent="0.3">
      <c r="A835" s="120"/>
      <c r="B835" s="120"/>
      <c r="C835" s="120"/>
      <c r="D835" s="120"/>
      <c r="E835" s="120"/>
      <c r="F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16.5" customHeight="1" x14ac:dyDescent="0.3">
      <c r="A836" s="120"/>
      <c r="B836" s="120"/>
      <c r="C836" s="120"/>
      <c r="D836" s="120"/>
      <c r="E836" s="120"/>
      <c r="F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16.5" customHeight="1" x14ac:dyDescent="0.3">
      <c r="A837" s="120"/>
      <c r="B837" s="120"/>
      <c r="C837" s="120"/>
      <c r="D837" s="120"/>
      <c r="E837" s="120"/>
      <c r="F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16.5" customHeight="1" x14ac:dyDescent="0.3">
      <c r="A838" s="120"/>
      <c r="B838" s="120"/>
      <c r="C838" s="120"/>
      <c r="D838" s="120"/>
      <c r="E838" s="120"/>
      <c r="F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16.5" customHeight="1" x14ac:dyDescent="0.3">
      <c r="A839" s="120"/>
      <c r="B839" s="120"/>
      <c r="C839" s="120"/>
      <c r="D839" s="120"/>
      <c r="E839" s="120"/>
      <c r="F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16.5" customHeight="1" x14ac:dyDescent="0.3">
      <c r="A840" s="120"/>
      <c r="B840" s="120"/>
      <c r="C840" s="120"/>
      <c r="D840" s="120"/>
      <c r="E840" s="120"/>
      <c r="F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16.5" customHeight="1" x14ac:dyDescent="0.3">
      <c r="A841" s="120"/>
      <c r="B841" s="120"/>
      <c r="C841" s="120"/>
      <c r="D841" s="120"/>
      <c r="E841" s="120"/>
      <c r="F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16.5" customHeight="1" x14ac:dyDescent="0.3">
      <c r="A842" s="120"/>
      <c r="B842" s="120"/>
      <c r="C842" s="120"/>
      <c r="D842" s="120"/>
      <c r="E842" s="120"/>
      <c r="F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16.5" customHeight="1" x14ac:dyDescent="0.3">
      <c r="A843" s="120"/>
      <c r="B843" s="120"/>
      <c r="C843" s="120"/>
      <c r="D843" s="120"/>
      <c r="E843" s="120"/>
      <c r="F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16.5" customHeight="1" x14ac:dyDescent="0.3">
      <c r="A844" s="120"/>
      <c r="B844" s="120"/>
      <c r="C844" s="120"/>
      <c r="D844" s="120"/>
      <c r="E844" s="120"/>
      <c r="F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16.5" customHeight="1" x14ac:dyDescent="0.3">
      <c r="A845" s="120"/>
      <c r="B845" s="120"/>
      <c r="C845" s="120"/>
      <c r="D845" s="120"/>
      <c r="E845" s="120"/>
      <c r="F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16.5" customHeight="1" x14ac:dyDescent="0.3">
      <c r="A846" s="120"/>
      <c r="B846" s="120"/>
      <c r="C846" s="120"/>
      <c r="D846" s="120"/>
      <c r="E846" s="120"/>
      <c r="F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16.5" customHeight="1" x14ac:dyDescent="0.3">
      <c r="A847" s="120"/>
      <c r="B847" s="120"/>
      <c r="C847" s="120"/>
      <c r="D847" s="120"/>
      <c r="E847" s="120"/>
      <c r="F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16.5" customHeight="1" x14ac:dyDescent="0.3">
      <c r="A848" s="120"/>
      <c r="B848" s="120"/>
      <c r="C848" s="120"/>
      <c r="D848" s="120"/>
      <c r="E848" s="120"/>
      <c r="F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16.5" customHeight="1" x14ac:dyDescent="0.3">
      <c r="A849" s="120"/>
      <c r="B849" s="120"/>
      <c r="C849" s="120"/>
      <c r="D849" s="120"/>
      <c r="E849" s="120"/>
      <c r="F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16.5" customHeight="1" x14ac:dyDescent="0.3">
      <c r="A850" s="120"/>
      <c r="B850" s="120"/>
      <c r="C850" s="120"/>
      <c r="D850" s="120"/>
      <c r="E850" s="120"/>
      <c r="F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16.5" customHeight="1" x14ac:dyDescent="0.3">
      <c r="A851" s="120"/>
      <c r="B851" s="120"/>
      <c r="C851" s="120"/>
      <c r="D851" s="120"/>
      <c r="E851" s="120"/>
      <c r="F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16.5" customHeight="1" x14ac:dyDescent="0.3">
      <c r="A852" s="120"/>
      <c r="B852" s="120"/>
      <c r="C852" s="120"/>
      <c r="D852" s="120"/>
      <c r="E852" s="120"/>
      <c r="F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16.5" customHeight="1" x14ac:dyDescent="0.3">
      <c r="A853" s="120"/>
      <c r="B853" s="120"/>
      <c r="C853" s="120"/>
      <c r="D853" s="120"/>
      <c r="E853" s="120"/>
      <c r="F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16.5" customHeight="1" x14ac:dyDescent="0.3">
      <c r="A854" s="120"/>
      <c r="B854" s="120"/>
      <c r="C854" s="120"/>
      <c r="D854" s="120"/>
      <c r="E854" s="120"/>
      <c r="F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16.5" customHeight="1" x14ac:dyDescent="0.3">
      <c r="A855" s="120"/>
      <c r="B855" s="120"/>
      <c r="C855" s="120"/>
      <c r="D855" s="120"/>
      <c r="E855" s="120"/>
      <c r="F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16.5" customHeight="1" x14ac:dyDescent="0.3">
      <c r="A856" s="120"/>
      <c r="B856" s="120"/>
      <c r="C856" s="120"/>
      <c r="D856" s="120"/>
      <c r="E856" s="120"/>
      <c r="F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16.5" customHeight="1" x14ac:dyDescent="0.3">
      <c r="A857" s="120"/>
      <c r="B857" s="120"/>
      <c r="C857" s="120"/>
      <c r="D857" s="120"/>
      <c r="E857" s="120"/>
      <c r="F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16.5" customHeight="1" x14ac:dyDescent="0.3">
      <c r="A858" s="120"/>
      <c r="B858" s="120"/>
      <c r="C858" s="120"/>
      <c r="D858" s="120"/>
      <c r="E858" s="120"/>
      <c r="F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16.5" customHeight="1" x14ac:dyDescent="0.3">
      <c r="A859" s="120"/>
      <c r="B859" s="120"/>
      <c r="C859" s="120"/>
      <c r="D859" s="120"/>
      <c r="E859" s="120"/>
      <c r="F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16.5" customHeight="1" x14ac:dyDescent="0.3">
      <c r="A860" s="120"/>
      <c r="B860" s="120"/>
      <c r="C860" s="120"/>
      <c r="D860" s="120"/>
      <c r="E860" s="120"/>
      <c r="F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16.5" customHeight="1" x14ac:dyDescent="0.3">
      <c r="A861" s="120"/>
      <c r="B861" s="120"/>
      <c r="C861" s="120"/>
      <c r="D861" s="120"/>
      <c r="E861" s="120"/>
      <c r="F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16.5" customHeight="1" x14ac:dyDescent="0.3">
      <c r="A862" s="120"/>
      <c r="B862" s="120"/>
      <c r="C862" s="120"/>
      <c r="D862" s="120"/>
      <c r="E862" s="120"/>
      <c r="F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16.5" customHeight="1" x14ac:dyDescent="0.3">
      <c r="A863" s="120"/>
      <c r="B863" s="120"/>
      <c r="C863" s="120"/>
      <c r="D863" s="120"/>
      <c r="E863" s="120"/>
      <c r="F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16.5" customHeight="1" x14ac:dyDescent="0.3">
      <c r="A864" s="120"/>
      <c r="B864" s="120"/>
      <c r="C864" s="120"/>
      <c r="D864" s="120"/>
      <c r="E864" s="120"/>
      <c r="F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16.5" customHeight="1" x14ac:dyDescent="0.3">
      <c r="A865" s="120"/>
      <c r="B865" s="120"/>
      <c r="C865" s="120"/>
      <c r="D865" s="120"/>
      <c r="E865" s="120"/>
      <c r="F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16.5" customHeight="1" x14ac:dyDescent="0.3">
      <c r="A866" s="120"/>
      <c r="B866" s="120"/>
      <c r="C866" s="120"/>
      <c r="D866" s="120"/>
      <c r="E866" s="120"/>
      <c r="F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16.5" customHeight="1" x14ac:dyDescent="0.3">
      <c r="A867" s="120"/>
      <c r="B867" s="120"/>
      <c r="C867" s="120"/>
      <c r="D867" s="120"/>
      <c r="E867" s="120"/>
      <c r="F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16.5" customHeight="1" x14ac:dyDescent="0.3">
      <c r="A868" s="120"/>
      <c r="B868" s="120"/>
      <c r="C868" s="120"/>
      <c r="D868" s="120"/>
      <c r="E868" s="120"/>
      <c r="F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16.5" customHeight="1" x14ac:dyDescent="0.3">
      <c r="A869" s="120"/>
      <c r="B869" s="120"/>
      <c r="C869" s="120"/>
      <c r="D869" s="120"/>
      <c r="E869" s="120"/>
      <c r="F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16.5" customHeight="1" x14ac:dyDescent="0.3">
      <c r="A870" s="120"/>
      <c r="B870" s="120"/>
      <c r="C870" s="120"/>
      <c r="D870" s="120"/>
      <c r="E870" s="120"/>
      <c r="F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16.5" customHeight="1" x14ac:dyDescent="0.3">
      <c r="A871" s="120"/>
      <c r="B871" s="120"/>
      <c r="C871" s="120"/>
      <c r="D871" s="120"/>
      <c r="E871" s="120"/>
      <c r="F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16.5" customHeight="1" x14ac:dyDescent="0.3">
      <c r="A872" s="120"/>
      <c r="B872" s="120"/>
      <c r="C872" s="120"/>
      <c r="D872" s="120"/>
      <c r="E872" s="120"/>
      <c r="F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16.5" customHeight="1" x14ac:dyDescent="0.3">
      <c r="A873" s="120"/>
      <c r="B873" s="120"/>
      <c r="C873" s="120"/>
      <c r="D873" s="120"/>
      <c r="E873" s="120"/>
      <c r="F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16.5" customHeight="1" x14ac:dyDescent="0.3">
      <c r="A874" s="120"/>
      <c r="B874" s="120"/>
      <c r="C874" s="120"/>
      <c r="D874" s="120"/>
      <c r="E874" s="120"/>
      <c r="F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16.5" customHeight="1" x14ac:dyDescent="0.3">
      <c r="A875" s="120"/>
      <c r="B875" s="120"/>
      <c r="C875" s="120"/>
      <c r="D875" s="120"/>
      <c r="E875" s="120"/>
      <c r="F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16.5" customHeight="1" x14ac:dyDescent="0.3">
      <c r="A876" s="120"/>
      <c r="B876" s="120"/>
      <c r="C876" s="120"/>
      <c r="D876" s="120"/>
      <c r="E876" s="120"/>
      <c r="F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16.5" customHeight="1" x14ac:dyDescent="0.3">
      <c r="A877" s="120"/>
      <c r="B877" s="120"/>
      <c r="C877" s="120"/>
      <c r="D877" s="120"/>
      <c r="E877" s="120"/>
      <c r="F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16.5" customHeight="1" x14ac:dyDescent="0.3">
      <c r="A878" s="120"/>
      <c r="B878" s="120"/>
      <c r="C878" s="120"/>
      <c r="D878" s="120"/>
      <c r="E878" s="120"/>
      <c r="F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16.5" customHeight="1" x14ac:dyDescent="0.3">
      <c r="A879" s="120"/>
      <c r="B879" s="120"/>
      <c r="C879" s="120"/>
      <c r="D879" s="120"/>
      <c r="E879" s="120"/>
      <c r="F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16.5" customHeight="1" x14ac:dyDescent="0.3">
      <c r="A880" s="120"/>
      <c r="B880" s="120"/>
      <c r="C880" s="120"/>
      <c r="D880" s="120"/>
      <c r="E880" s="120"/>
      <c r="F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16.5" customHeight="1" x14ac:dyDescent="0.3">
      <c r="A881" s="120"/>
      <c r="B881" s="120"/>
      <c r="C881" s="120"/>
      <c r="D881" s="120"/>
      <c r="E881" s="120"/>
      <c r="F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16.5" customHeight="1" x14ac:dyDescent="0.3">
      <c r="A882" s="120"/>
      <c r="B882" s="120"/>
      <c r="C882" s="120"/>
      <c r="D882" s="120"/>
      <c r="E882" s="120"/>
      <c r="F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16.5" customHeight="1" x14ac:dyDescent="0.3">
      <c r="A883" s="120"/>
      <c r="B883" s="120"/>
      <c r="C883" s="120"/>
      <c r="D883" s="120"/>
      <c r="E883" s="120"/>
      <c r="F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16.5" customHeight="1" x14ac:dyDescent="0.3">
      <c r="A884" s="120"/>
      <c r="B884" s="120"/>
      <c r="C884" s="120"/>
      <c r="D884" s="120"/>
      <c r="E884" s="120"/>
      <c r="F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16.5" customHeight="1" x14ac:dyDescent="0.3">
      <c r="A885" s="120"/>
      <c r="B885" s="120"/>
      <c r="C885" s="120"/>
      <c r="D885" s="120"/>
      <c r="E885" s="120"/>
      <c r="F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16.5" customHeight="1" x14ac:dyDescent="0.3">
      <c r="A886" s="120"/>
      <c r="B886" s="120"/>
      <c r="C886" s="120"/>
      <c r="D886" s="120"/>
      <c r="E886" s="120"/>
      <c r="F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16.5" customHeight="1" x14ac:dyDescent="0.3">
      <c r="A887" s="120"/>
      <c r="B887" s="120"/>
      <c r="C887" s="120"/>
      <c r="D887" s="120"/>
      <c r="E887" s="120"/>
      <c r="F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16.5" customHeight="1" x14ac:dyDescent="0.3">
      <c r="A888" s="120"/>
      <c r="B888" s="120"/>
      <c r="C888" s="120"/>
      <c r="D888" s="120"/>
      <c r="E888" s="120"/>
      <c r="F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16.5" customHeight="1" x14ac:dyDescent="0.3">
      <c r="A889" s="120"/>
      <c r="B889" s="120"/>
      <c r="C889" s="120"/>
      <c r="D889" s="120"/>
      <c r="E889" s="120"/>
      <c r="F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16.5" customHeight="1" x14ac:dyDescent="0.3">
      <c r="A890" s="120"/>
      <c r="B890" s="120"/>
      <c r="C890" s="120"/>
      <c r="D890" s="120"/>
      <c r="E890" s="120"/>
      <c r="F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16.5" customHeight="1" x14ac:dyDescent="0.3">
      <c r="A891" s="120"/>
      <c r="B891" s="120"/>
      <c r="C891" s="120"/>
      <c r="D891" s="120"/>
      <c r="E891" s="120"/>
      <c r="F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16.5" customHeight="1" x14ac:dyDescent="0.3">
      <c r="A892" s="120"/>
      <c r="B892" s="120"/>
      <c r="C892" s="120"/>
      <c r="D892" s="120"/>
      <c r="E892" s="120"/>
      <c r="F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16.5" customHeight="1" x14ac:dyDescent="0.3">
      <c r="A893" s="120"/>
      <c r="B893" s="120"/>
      <c r="C893" s="120"/>
      <c r="D893" s="120"/>
      <c r="E893" s="120"/>
      <c r="F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16.5" customHeight="1" x14ac:dyDescent="0.3">
      <c r="A894" s="120"/>
      <c r="B894" s="120"/>
      <c r="C894" s="120"/>
      <c r="D894" s="120"/>
      <c r="E894" s="120"/>
      <c r="F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16.5" customHeight="1" x14ac:dyDescent="0.3">
      <c r="A895" s="120"/>
      <c r="B895" s="120"/>
      <c r="C895" s="120"/>
      <c r="D895" s="120"/>
      <c r="E895" s="120"/>
      <c r="F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16.5" customHeight="1" x14ac:dyDescent="0.3">
      <c r="A896" s="120"/>
      <c r="B896" s="120"/>
      <c r="C896" s="120"/>
      <c r="D896" s="120"/>
      <c r="E896" s="120"/>
      <c r="F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16.5" customHeight="1" x14ac:dyDescent="0.3">
      <c r="A897" s="120"/>
      <c r="B897" s="120"/>
      <c r="C897" s="120"/>
      <c r="D897" s="120"/>
      <c r="E897" s="120"/>
      <c r="F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16.5" customHeight="1" x14ac:dyDescent="0.3">
      <c r="A898" s="120"/>
      <c r="B898" s="120"/>
      <c r="C898" s="120"/>
      <c r="D898" s="120"/>
      <c r="E898" s="120"/>
      <c r="F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16.5" customHeight="1" x14ac:dyDescent="0.3">
      <c r="A899" s="120"/>
      <c r="B899" s="120"/>
      <c r="C899" s="120"/>
      <c r="D899" s="120"/>
      <c r="E899" s="120"/>
      <c r="F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16.5" customHeight="1" x14ac:dyDescent="0.3">
      <c r="A900" s="120"/>
      <c r="B900" s="120"/>
      <c r="C900" s="120"/>
      <c r="D900" s="120"/>
      <c r="E900" s="120"/>
      <c r="F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16.5" customHeight="1" x14ac:dyDescent="0.3">
      <c r="A901" s="120"/>
      <c r="B901" s="120"/>
      <c r="C901" s="120"/>
      <c r="D901" s="120"/>
      <c r="E901" s="120"/>
      <c r="F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16.5" customHeight="1" x14ac:dyDescent="0.3">
      <c r="A902" s="120"/>
      <c r="B902" s="120"/>
      <c r="C902" s="120"/>
      <c r="D902" s="120"/>
      <c r="E902" s="120"/>
      <c r="F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16.5" customHeight="1" x14ac:dyDescent="0.3">
      <c r="A903" s="120"/>
      <c r="B903" s="120"/>
      <c r="C903" s="120"/>
      <c r="D903" s="120"/>
      <c r="E903" s="120"/>
      <c r="F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16.5" customHeight="1" x14ac:dyDescent="0.3">
      <c r="A904" s="120"/>
      <c r="B904" s="120"/>
      <c r="C904" s="120"/>
      <c r="D904" s="120"/>
      <c r="E904" s="120"/>
      <c r="F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16.5" customHeight="1" x14ac:dyDescent="0.3">
      <c r="A905" s="120"/>
      <c r="B905" s="120"/>
      <c r="C905" s="120"/>
      <c r="D905" s="120"/>
      <c r="E905" s="120"/>
      <c r="F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16.5" customHeight="1" x14ac:dyDescent="0.3">
      <c r="A906" s="120"/>
      <c r="B906" s="120"/>
      <c r="C906" s="120"/>
      <c r="D906" s="120"/>
      <c r="E906" s="120"/>
      <c r="F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16.5" customHeight="1" x14ac:dyDescent="0.3">
      <c r="A907" s="120"/>
      <c r="B907" s="120"/>
      <c r="C907" s="120"/>
      <c r="D907" s="120"/>
      <c r="E907" s="120"/>
      <c r="F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16.5" customHeight="1" x14ac:dyDescent="0.3">
      <c r="A908" s="120"/>
      <c r="B908" s="120"/>
      <c r="C908" s="120"/>
      <c r="D908" s="120"/>
      <c r="E908" s="120"/>
      <c r="F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16.5" customHeight="1" x14ac:dyDescent="0.3">
      <c r="A909" s="120"/>
      <c r="B909" s="120"/>
      <c r="C909" s="120"/>
      <c r="D909" s="120"/>
      <c r="E909" s="120"/>
      <c r="F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16.5" customHeight="1" x14ac:dyDescent="0.3">
      <c r="A910" s="120"/>
      <c r="B910" s="120"/>
      <c r="C910" s="120"/>
      <c r="D910" s="120"/>
      <c r="E910" s="120"/>
      <c r="F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16.5" customHeight="1" x14ac:dyDescent="0.3">
      <c r="A911" s="120"/>
      <c r="B911" s="120"/>
      <c r="C911" s="120"/>
      <c r="D911" s="120"/>
      <c r="E911" s="120"/>
      <c r="F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16.5" customHeight="1" x14ac:dyDescent="0.3">
      <c r="A912" s="120"/>
      <c r="B912" s="120"/>
      <c r="C912" s="120"/>
      <c r="D912" s="120"/>
      <c r="E912" s="120"/>
      <c r="F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16.5" customHeight="1" x14ac:dyDescent="0.3">
      <c r="A913" s="120"/>
      <c r="B913" s="120"/>
      <c r="C913" s="120"/>
      <c r="D913" s="120"/>
      <c r="E913" s="120"/>
      <c r="F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16.5" customHeight="1" x14ac:dyDescent="0.3">
      <c r="A914" s="120"/>
      <c r="B914" s="120"/>
      <c r="C914" s="120"/>
      <c r="D914" s="120"/>
      <c r="E914" s="120"/>
      <c r="F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16.5" customHeight="1" x14ac:dyDescent="0.3">
      <c r="A915" s="120"/>
      <c r="B915" s="120"/>
      <c r="C915" s="120"/>
      <c r="D915" s="120"/>
      <c r="E915" s="120"/>
      <c r="F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16.5" customHeight="1" x14ac:dyDescent="0.3">
      <c r="A916" s="120"/>
      <c r="B916" s="120"/>
      <c r="C916" s="120"/>
      <c r="D916" s="120"/>
      <c r="E916" s="120"/>
      <c r="F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16.5" customHeight="1" x14ac:dyDescent="0.3">
      <c r="A917" s="120"/>
      <c r="B917" s="120"/>
      <c r="C917" s="120"/>
      <c r="D917" s="120"/>
      <c r="E917" s="120"/>
      <c r="F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16.5" customHeight="1" x14ac:dyDescent="0.3">
      <c r="A918" s="120"/>
      <c r="B918" s="120"/>
      <c r="C918" s="120"/>
      <c r="D918" s="120"/>
      <c r="E918" s="120"/>
      <c r="F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16.5" customHeight="1" x14ac:dyDescent="0.3">
      <c r="A919" s="120"/>
      <c r="B919" s="120"/>
      <c r="C919" s="120"/>
      <c r="D919" s="120"/>
      <c r="E919" s="120"/>
      <c r="F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16.5" customHeight="1" x14ac:dyDescent="0.3">
      <c r="A920" s="120"/>
      <c r="B920" s="120"/>
      <c r="C920" s="120"/>
      <c r="D920" s="120"/>
      <c r="E920" s="120"/>
      <c r="F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16.5" customHeight="1" x14ac:dyDescent="0.3">
      <c r="A921" s="120"/>
      <c r="B921" s="120"/>
      <c r="C921" s="120"/>
      <c r="D921" s="120"/>
      <c r="E921" s="120"/>
      <c r="F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16.5" customHeight="1" x14ac:dyDescent="0.3">
      <c r="A922" s="120"/>
      <c r="B922" s="120"/>
      <c r="C922" s="120"/>
      <c r="D922" s="120"/>
      <c r="E922" s="120"/>
      <c r="F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16.5" customHeight="1" x14ac:dyDescent="0.3">
      <c r="A923" s="120"/>
      <c r="B923" s="120"/>
      <c r="C923" s="120"/>
      <c r="D923" s="120"/>
      <c r="E923" s="120"/>
      <c r="F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16.5" customHeight="1" x14ac:dyDescent="0.3">
      <c r="A924" s="120"/>
      <c r="B924" s="120"/>
      <c r="C924" s="120"/>
      <c r="D924" s="120"/>
      <c r="E924" s="120"/>
      <c r="F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16.5" customHeight="1" x14ac:dyDescent="0.3">
      <c r="A925" s="120"/>
      <c r="B925" s="120"/>
      <c r="C925" s="120"/>
      <c r="D925" s="120"/>
      <c r="E925" s="120"/>
      <c r="F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16.5" customHeight="1" x14ac:dyDescent="0.3">
      <c r="A926" s="120"/>
      <c r="B926" s="120"/>
      <c r="C926" s="120"/>
      <c r="D926" s="120"/>
      <c r="E926" s="120"/>
      <c r="F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16.5" customHeight="1" x14ac:dyDescent="0.3">
      <c r="A927" s="120"/>
      <c r="B927" s="120"/>
      <c r="C927" s="120"/>
      <c r="D927" s="120"/>
      <c r="E927" s="120"/>
      <c r="F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16.5" customHeight="1" x14ac:dyDescent="0.3">
      <c r="A928" s="120"/>
      <c r="B928" s="120"/>
      <c r="C928" s="120"/>
      <c r="D928" s="120"/>
      <c r="E928" s="120"/>
      <c r="F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16.5" customHeight="1" x14ac:dyDescent="0.3">
      <c r="A929" s="120"/>
      <c r="B929" s="120"/>
      <c r="C929" s="120"/>
      <c r="D929" s="120"/>
      <c r="E929" s="120"/>
      <c r="F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16.5" customHeight="1" x14ac:dyDescent="0.3">
      <c r="A930" s="120"/>
      <c r="B930" s="120"/>
      <c r="C930" s="120"/>
      <c r="D930" s="120"/>
      <c r="E930" s="120"/>
      <c r="F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16.5" customHeight="1" x14ac:dyDescent="0.3">
      <c r="A931" s="120"/>
      <c r="B931" s="120"/>
      <c r="C931" s="120"/>
      <c r="D931" s="120"/>
      <c r="E931" s="120"/>
      <c r="F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16.5" customHeight="1" x14ac:dyDescent="0.3">
      <c r="A932" s="120"/>
      <c r="B932" s="120"/>
      <c r="C932" s="120"/>
      <c r="D932" s="120"/>
      <c r="E932" s="120"/>
      <c r="F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16.5" customHeight="1" x14ac:dyDescent="0.3">
      <c r="A933" s="120"/>
      <c r="B933" s="120"/>
      <c r="C933" s="120"/>
      <c r="D933" s="120"/>
      <c r="E933" s="120"/>
      <c r="F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16.5" customHeight="1" x14ac:dyDescent="0.3">
      <c r="A934" s="120"/>
      <c r="B934" s="120"/>
      <c r="C934" s="120"/>
      <c r="D934" s="120"/>
      <c r="E934" s="120"/>
      <c r="F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16.5" customHeight="1" x14ac:dyDescent="0.3">
      <c r="A935" s="120"/>
      <c r="B935" s="120"/>
      <c r="C935" s="120"/>
      <c r="D935" s="120"/>
      <c r="E935" s="120"/>
      <c r="F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16.5" customHeight="1" x14ac:dyDescent="0.3">
      <c r="A936" s="120"/>
      <c r="B936" s="120"/>
      <c r="C936" s="120"/>
      <c r="D936" s="120"/>
      <c r="E936" s="120"/>
      <c r="F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16.5" customHeight="1" x14ac:dyDescent="0.3">
      <c r="A937" s="120"/>
      <c r="B937" s="120"/>
      <c r="C937" s="120"/>
      <c r="D937" s="120"/>
      <c r="E937" s="120"/>
      <c r="F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16.5" customHeight="1" x14ac:dyDescent="0.3">
      <c r="A938" s="120"/>
      <c r="B938" s="120"/>
      <c r="C938" s="120"/>
      <c r="D938" s="120"/>
      <c r="E938" s="120"/>
      <c r="F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16.5" customHeight="1" x14ac:dyDescent="0.3">
      <c r="A939" s="120"/>
      <c r="B939" s="120"/>
      <c r="C939" s="120"/>
      <c r="D939" s="120"/>
      <c r="E939" s="120"/>
      <c r="F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16.5" customHeight="1" x14ac:dyDescent="0.3">
      <c r="A940" s="120"/>
      <c r="B940" s="120"/>
      <c r="C940" s="120"/>
      <c r="D940" s="120"/>
      <c r="E940" s="120"/>
      <c r="F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16.5" customHeight="1" x14ac:dyDescent="0.3">
      <c r="A941" s="120"/>
      <c r="B941" s="120"/>
      <c r="C941" s="120"/>
      <c r="D941" s="120"/>
      <c r="E941" s="120"/>
      <c r="F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16.5" customHeight="1" x14ac:dyDescent="0.3">
      <c r="A942" s="120"/>
      <c r="B942" s="120"/>
      <c r="C942" s="120"/>
      <c r="D942" s="120"/>
      <c r="E942" s="120"/>
      <c r="F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16.5" customHeight="1" x14ac:dyDescent="0.3">
      <c r="A943" s="120"/>
      <c r="B943" s="120"/>
      <c r="C943" s="120"/>
      <c r="D943" s="120"/>
      <c r="E943" s="120"/>
      <c r="F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16.5" customHeight="1" x14ac:dyDescent="0.3">
      <c r="A944" s="120"/>
      <c r="B944" s="120"/>
      <c r="C944" s="120"/>
      <c r="D944" s="120"/>
      <c r="E944" s="120"/>
      <c r="F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16.5" customHeight="1" x14ac:dyDescent="0.3">
      <c r="A945" s="120"/>
      <c r="B945" s="120"/>
      <c r="C945" s="120"/>
      <c r="D945" s="120"/>
      <c r="E945" s="120"/>
      <c r="F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16.5" customHeight="1" x14ac:dyDescent="0.3">
      <c r="A946" s="120"/>
      <c r="B946" s="120"/>
      <c r="C946" s="120"/>
      <c r="D946" s="120"/>
      <c r="E946" s="120"/>
      <c r="F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16.5" customHeight="1" x14ac:dyDescent="0.3">
      <c r="A947" s="120"/>
      <c r="B947" s="120"/>
      <c r="C947" s="120"/>
      <c r="D947" s="120"/>
      <c r="E947" s="120"/>
      <c r="F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16.5" customHeight="1" x14ac:dyDescent="0.3">
      <c r="A948" s="120"/>
      <c r="B948" s="120"/>
      <c r="C948" s="120"/>
      <c r="D948" s="120"/>
      <c r="E948" s="120"/>
      <c r="F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16.5" customHeight="1" x14ac:dyDescent="0.3">
      <c r="A949" s="120"/>
      <c r="B949" s="120"/>
      <c r="C949" s="120"/>
      <c r="D949" s="120"/>
      <c r="E949" s="120"/>
      <c r="F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16.5" customHeight="1" x14ac:dyDescent="0.3">
      <c r="A950" s="120"/>
      <c r="B950" s="120"/>
      <c r="C950" s="120"/>
      <c r="D950" s="120"/>
      <c r="E950" s="120"/>
      <c r="F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16.5" customHeight="1" x14ac:dyDescent="0.3">
      <c r="A951" s="120"/>
      <c r="B951" s="120"/>
      <c r="C951" s="120"/>
      <c r="D951" s="120"/>
      <c r="E951" s="120"/>
      <c r="F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16.5" customHeight="1" x14ac:dyDescent="0.3">
      <c r="A952" s="120"/>
      <c r="B952" s="120"/>
      <c r="C952" s="120"/>
      <c r="D952" s="120"/>
      <c r="E952" s="120"/>
      <c r="F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16.5" customHeight="1" x14ac:dyDescent="0.3">
      <c r="A953" s="120"/>
      <c r="B953" s="120"/>
      <c r="C953" s="120"/>
      <c r="D953" s="120"/>
      <c r="E953" s="120"/>
      <c r="F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16.5" customHeight="1" x14ac:dyDescent="0.3">
      <c r="A954" s="120"/>
      <c r="B954" s="120"/>
      <c r="C954" s="120"/>
      <c r="D954" s="120"/>
      <c r="E954" s="120"/>
      <c r="F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16.5" customHeight="1" x14ac:dyDescent="0.3">
      <c r="A955" s="120"/>
      <c r="B955" s="120"/>
      <c r="C955" s="120"/>
      <c r="D955" s="120"/>
      <c r="E955" s="120"/>
      <c r="F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16.5" customHeight="1" x14ac:dyDescent="0.3">
      <c r="A956" s="120"/>
      <c r="B956" s="120"/>
      <c r="C956" s="120"/>
      <c r="D956" s="120"/>
      <c r="E956" s="120"/>
      <c r="F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16.5" customHeight="1" x14ac:dyDescent="0.3">
      <c r="A957" s="120"/>
      <c r="B957" s="120"/>
      <c r="C957" s="120"/>
      <c r="D957" s="120"/>
      <c r="E957" s="120"/>
      <c r="F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16.5" customHeight="1" x14ac:dyDescent="0.3">
      <c r="A958" s="120"/>
      <c r="B958" s="120"/>
      <c r="C958" s="120"/>
      <c r="D958" s="120"/>
      <c r="E958" s="120"/>
      <c r="F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16.5" customHeight="1" x14ac:dyDescent="0.3">
      <c r="A959" s="120"/>
      <c r="B959" s="120"/>
      <c r="C959" s="120"/>
      <c r="D959" s="120"/>
      <c r="E959" s="120"/>
      <c r="F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16.5" customHeight="1" x14ac:dyDescent="0.3">
      <c r="A960" s="120"/>
      <c r="B960" s="120"/>
      <c r="C960" s="120"/>
      <c r="D960" s="120"/>
      <c r="E960" s="120"/>
      <c r="F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16.5" customHeight="1" x14ac:dyDescent="0.3">
      <c r="A961" s="120"/>
      <c r="B961" s="120"/>
      <c r="C961" s="120"/>
      <c r="D961" s="120"/>
      <c r="E961" s="120"/>
      <c r="F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16.5" customHeight="1" x14ac:dyDescent="0.3">
      <c r="A962" s="120"/>
      <c r="B962" s="120"/>
      <c r="C962" s="120"/>
      <c r="D962" s="120"/>
      <c r="E962" s="120"/>
      <c r="F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16.5" customHeight="1" x14ac:dyDescent="0.3">
      <c r="A963" s="120"/>
      <c r="B963" s="120"/>
      <c r="C963" s="120"/>
      <c r="D963" s="120"/>
      <c r="E963" s="120"/>
      <c r="F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16.5" customHeight="1" x14ac:dyDescent="0.3">
      <c r="A964" s="120"/>
      <c r="B964" s="120"/>
      <c r="C964" s="120"/>
      <c r="D964" s="120"/>
      <c r="E964" s="120"/>
      <c r="F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16.5" customHeight="1" x14ac:dyDescent="0.3">
      <c r="A965" s="120"/>
      <c r="B965" s="120"/>
      <c r="C965" s="120"/>
      <c r="D965" s="120"/>
      <c r="E965" s="120"/>
      <c r="F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16.5" customHeight="1" x14ac:dyDescent="0.3">
      <c r="A966" s="120"/>
      <c r="B966" s="120"/>
      <c r="C966" s="120"/>
      <c r="D966" s="120"/>
      <c r="E966" s="120"/>
      <c r="F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16.5" customHeight="1" x14ac:dyDescent="0.3">
      <c r="A967" s="120"/>
      <c r="B967" s="120"/>
      <c r="C967" s="120"/>
      <c r="D967" s="120"/>
      <c r="E967" s="120"/>
      <c r="F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16.5" customHeight="1" x14ac:dyDescent="0.3">
      <c r="A968" s="120"/>
      <c r="B968" s="120"/>
      <c r="C968" s="120"/>
      <c r="D968" s="120"/>
      <c r="E968" s="120"/>
      <c r="F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16.5" customHeight="1" x14ac:dyDescent="0.3">
      <c r="A969" s="120"/>
      <c r="B969" s="120"/>
      <c r="C969" s="120"/>
      <c r="D969" s="120"/>
      <c r="E969" s="120"/>
      <c r="F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16.5" customHeight="1" x14ac:dyDescent="0.3">
      <c r="A970" s="120"/>
      <c r="B970" s="120"/>
      <c r="C970" s="120"/>
      <c r="D970" s="120"/>
      <c r="E970" s="120"/>
      <c r="F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16.5" customHeight="1" x14ac:dyDescent="0.3">
      <c r="A971" s="120"/>
      <c r="B971" s="120"/>
      <c r="C971" s="120"/>
      <c r="D971" s="120"/>
      <c r="E971" s="120"/>
      <c r="F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16.5" customHeight="1" x14ac:dyDescent="0.3">
      <c r="A972" s="120"/>
      <c r="B972" s="120"/>
      <c r="C972" s="120"/>
      <c r="D972" s="120"/>
      <c r="E972" s="120"/>
      <c r="F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16.5" customHeight="1" x14ac:dyDescent="0.3">
      <c r="A973" s="120"/>
      <c r="B973" s="120"/>
      <c r="C973" s="120"/>
      <c r="D973" s="120"/>
      <c r="E973" s="120"/>
      <c r="F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16.5" customHeight="1" x14ac:dyDescent="0.3">
      <c r="A974" s="120"/>
      <c r="B974" s="120"/>
      <c r="C974" s="120"/>
      <c r="D974" s="120"/>
      <c r="E974" s="120"/>
      <c r="F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16.5" customHeight="1" x14ac:dyDescent="0.3">
      <c r="A975" s="120"/>
      <c r="B975" s="120"/>
      <c r="C975" s="120"/>
      <c r="D975" s="120"/>
      <c r="E975" s="120"/>
      <c r="F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16.5" customHeight="1" x14ac:dyDescent="0.3">
      <c r="A976" s="120"/>
      <c r="B976" s="120"/>
      <c r="C976" s="120"/>
      <c r="D976" s="120"/>
      <c r="E976" s="120"/>
      <c r="F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  <row r="977" spans="1:26" ht="16.5" customHeight="1" x14ac:dyDescent="0.3">
      <c r="A977" s="120"/>
      <c r="B977" s="120"/>
      <c r="C977" s="120"/>
      <c r="D977" s="120"/>
      <c r="E977" s="120"/>
      <c r="F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</row>
    <row r="978" spans="1:26" ht="16.5" customHeight="1" x14ac:dyDescent="0.3">
      <c r="A978" s="120"/>
      <c r="B978" s="120"/>
      <c r="C978" s="120"/>
      <c r="D978" s="120"/>
      <c r="E978" s="120"/>
      <c r="F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</row>
    <row r="979" spans="1:26" ht="16.5" customHeight="1" x14ac:dyDescent="0.3">
      <c r="A979" s="120"/>
      <c r="B979" s="120"/>
      <c r="C979" s="120"/>
      <c r="D979" s="120"/>
      <c r="E979" s="120"/>
      <c r="F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</row>
    <row r="980" spans="1:26" ht="16.5" customHeight="1" x14ac:dyDescent="0.3">
      <c r="A980" s="120"/>
      <c r="B980" s="120"/>
      <c r="C980" s="120"/>
      <c r="D980" s="120"/>
      <c r="E980" s="120"/>
      <c r="F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</row>
    <row r="981" spans="1:26" ht="16.5" customHeight="1" x14ac:dyDescent="0.3">
      <c r="A981" s="120"/>
      <c r="B981" s="120"/>
      <c r="C981" s="120"/>
      <c r="D981" s="120"/>
      <c r="E981" s="120"/>
      <c r="F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</row>
    <row r="982" spans="1:26" ht="16.5" customHeight="1" x14ac:dyDescent="0.3">
      <c r="A982" s="120"/>
      <c r="B982" s="120"/>
      <c r="C982" s="120"/>
      <c r="D982" s="120"/>
      <c r="E982" s="120"/>
      <c r="F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</row>
    <row r="983" spans="1:26" ht="16.5" customHeight="1" x14ac:dyDescent="0.3">
      <c r="A983" s="120"/>
      <c r="B983" s="120"/>
      <c r="C983" s="120"/>
      <c r="D983" s="120"/>
      <c r="E983" s="120"/>
      <c r="F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</row>
    <row r="984" spans="1:26" ht="16.5" customHeight="1" x14ac:dyDescent="0.3">
      <c r="A984" s="120"/>
      <c r="B984" s="120"/>
      <c r="C984" s="120"/>
      <c r="D984" s="120"/>
      <c r="E984" s="120"/>
      <c r="F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</row>
    <row r="985" spans="1:26" ht="16.5" customHeight="1" x14ac:dyDescent="0.3">
      <c r="A985" s="120"/>
      <c r="B985" s="120"/>
      <c r="C985" s="120"/>
      <c r="D985" s="120"/>
      <c r="E985" s="120"/>
      <c r="F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</row>
    <row r="986" spans="1:26" ht="16.5" customHeight="1" x14ac:dyDescent="0.3">
      <c r="A986" s="120"/>
      <c r="B986" s="120"/>
      <c r="C986" s="120"/>
      <c r="D986" s="120"/>
      <c r="E986" s="120"/>
      <c r="F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</row>
    <row r="987" spans="1:26" ht="16.5" customHeight="1" x14ac:dyDescent="0.3">
      <c r="A987" s="120"/>
      <c r="B987" s="120"/>
      <c r="C987" s="120"/>
      <c r="D987" s="120"/>
      <c r="E987" s="120"/>
      <c r="F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</row>
    <row r="988" spans="1:26" ht="16.5" customHeight="1" x14ac:dyDescent="0.3">
      <c r="A988" s="120"/>
      <c r="B988" s="120"/>
      <c r="C988" s="120"/>
      <c r="D988" s="120"/>
      <c r="E988" s="120"/>
      <c r="F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</row>
    <row r="989" spans="1:26" ht="16.5" customHeight="1" x14ac:dyDescent="0.3">
      <c r="A989" s="120"/>
      <c r="B989" s="120"/>
      <c r="C989" s="120"/>
      <c r="D989" s="120"/>
      <c r="E989" s="120"/>
      <c r="F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</row>
    <row r="990" spans="1:26" ht="16.5" customHeight="1" x14ac:dyDescent="0.3">
      <c r="A990" s="120"/>
      <c r="B990" s="120"/>
      <c r="C990" s="120"/>
      <c r="D990" s="120"/>
      <c r="E990" s="120"/>
      <c r="F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</row>
    <row r="991" spans="1:26" ht="16.5" customHeight="1" x14ac:dyDescent="0.3">
      <c r="A991" s="120"/>
      <c r="B991" s="120"/>
      <c r="C991" s="120"/>
      <c r="D991" s="120"/>
      <c r="E991" s="120"/>
      <c r="F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</row>
    <row r="992" spans="1:26" ht="16.5" customHeight="1" x14ac:dyDescent="0.3">
      <c r="A992" s="120"/>
      <c r="B992" s="120"/>
      <c r="C992" s="120"/>
      <c r="D992" s="120"/>
      <c r="E992" s="120"/>
      <c r="F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</row>
    <row r="993" spans="1:26" ht="16.5" customHeight="1" x14ac:dyDescent="0.3">
      <c r="A993" s="120"/>
      <c r="B993" s="120"/>
      <c r="C993" s="120"/>
      <c r="D993" s="120"/>
      <c r="E993" s="120"/>
      <c r="F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</row>
    <row r="994" spans="1:26" ht="16.5" customHeight="1" x14ac:dyDescent="0.3">
      <c r="A994" s="120"/>
      <c r="B994" s="120"/>
      <c r="C994" s="120"/>
      <c r="D994" s="120"/>
      <c r="E994" s="120"/>
      <c r="F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</row>
    <row r="995" spans="1:26" ht="16.5" customHeight="1" x14ac:dyDescent="0.3">
      <c r="A995" s="120"/>
      <c r="B995" s="120"/>
      <c r="C995" s="120"/>
      <c r="D995" s="120"/>
      <c r="E995" s="120"/>
      <c r="F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</row>
    <row r="996" spans="1:26" ht="16.5" customHeight="1" x14ac:dyDescent="0.3">
      <c r="A996" s="120"/>
      <c r="B996" s="120"/>
      <c r="C996" s="120"/>
      <c r="D996" s="120"/>
      <c r="E996" s="120"/>
      <c r="F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</row>
    <row r="997" spans="1:26" ht="16.5" customHeight="1" x14ac:dyDescent="0.3">
      <c r="A997" s="120"/>
      <c r="B997" s="120"/>
      <c r="C997" s="120"/>
      <c r="D997" s="120"/>
      <c r="E997" s="120"/>
      <c r="F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</row>
    <row r="998" spans="1:26" ht="16.5" customHeight="1" x14ac:dyDescent="0.3">
      <c r="A998" s="120"/>
      <c r="B998" s="120"/>
      <c r="C998" s="120"/>
      <c r="D998" s="120"/>
      <c r="E998" s="120"/>
      <c r="F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</row>
    <row r="999" spans="1:26" ht="16.5" customHeight="1" x14ac:dyDescent="0.3">
      <c r="A999" s="120"/>
      <c r="B999" s="120"/>
      <c r="C999" s="120"/>
      <c r="D999" s="120"/>
      <c r="E999" s="120"/>
      <c r="F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</row>
    <row r="1000" spans="1:26" ht="16.5" customHeight="1" x14ac:dyDescent="0.3">
      <c r="A1000" s="120"/>
      <c r="B1000" s="120"/>
      <c r="C1000" s="120"/>
      <c r="D1000" s="120"/>
      <c r="E1000" s="120"/>
      <c r="F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Data Form</vt:lpstr>
      <vt:lpstr>Fringe Benefits</vt:lpstr>
      <vt:lpstr>Summary Data Part A</vt:lpstr>
      <vt:lpstr>Summary Data Part C</vt:lpstr>
      <vt:lpstr>Part A Format</vt:lpstr>
      <vt:lpstr> Part B Format</vt:lpstr>
      <vt:lpstr>Part C Format</vt:lpstr>
      <vt:lpstr>Part D Format</vt:lpstr>
      <vt:lpstr>Part E Format</vt:lpstr>
      <vt:lpstr>Funding</vt:lpstr>
      <vt:lpstr>General</vt:lpstr>
      <vt:lpstr>Object</vt:lpstr>
      <vt:lpstr>Purpose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Ginger Thayer</dc:creator>
  <cp:lastModifiedBy>Ginger Thayer</cp:lastModifiedBy>
  <dcterms:created xsi:type="dcterms:W3CDTF">2020-09-30T14:12:44Z</dcterms:created>
  <dcterms:modified xsi:type="dcterms:W3CDTF">2020-09-30T14:12:45Z</dcterms:modified>
</cp:coreProperties>
</file>